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4165" windowHeight="12420" tabRatio="909"/>
  </bookViews>
  <sheets>
    <sheet name="统计表 " sheetId="37" r:id="rId1"/>
    <sheet name="拆除部分" sheetId="38" r:id="rId2"/>
    <sheet name="电路部分" sheetId="35" r:id="rId3"/>
    <sheet name="装饰部分" sheetId="39" r:id="rId4"/>
  </sheets>
  <definedNames>
    <definedName name="_xlnm.Print_Area" localSheetId="1">拆除部分!$A$1:$I$15</definedName>
    <definedName name="_xlnm.Print_Area" localSheetId="2">电路部分!$A$1:$I$18</definedName>
    <definedName name="_xlnm.Print_Area" localSheetId="0">'统计表 '!$B$1:$G$20</definedName>
    <definedName name="_xlnm.Print_Area" localSheetId="3">装饰部分!$A$1:$I$41</definedName>
    <definedName name="_xlnm.Print_Titles" localSheetId="0">'统计表 '!$4:$6</definedName>
  </definedNames>
  <calcPr calcId="124519"/>
</workbook>
</file>

<file path=xl/calcChain.xml><?xml version="1.0" encoding="utf-8"?>
<calcChain xmlns="http://schemas.openxmlformats.org/spreadsheetml/2006/main">
  <c r="H41" i="39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6"/>
  <c r="H15"/>
  <c r="H14"/>
  <c r="H13"/>
  <c r="H12"/>
  <c r="H11"/>
  <c r="H10"/>
  <c r="H9"/>
  <c r="H8"/>
  <c r="H7"/>
  <c r="H6"/>
  <c r="H18" i="35"/>
  <c r="H16"/>
  <c r="H15"/>
  <c r="H14"/>
  <c r="H13"/>
  <c r="H12"/>
  <c r="H11"/>
  <c r="H10"/>
  <c r="H9"/>
  <c r="H8"/>
  <c r="H7"/>
  <c r="H6"/>
  <c r="H15" i="38"/>
  <c r="H14"/>
  <c r="H13"/>
  <c r="H12"/>
  <c r="H11"/>
  <c r="H10"/>
  <c r="H9"/>
  <c r="H8"/>
  <c r="H7"/>
  <c r="H6"/>
  <c r="F13" i="37"/>
  <c r="F12"/>
  <c r="F11"/>
  <c r="F10"/>
  <c r="D10"/>
  <c r="F9"/>
  <c r="D9"/>
  <c r="F8"/>
  <c r="F14" s="1"/>
  <c r="D8"/>
  <c r="F16" l="1"/>
  <c r="F17" s="1"/>
  <c r="F15"/>
</calcChain>
</file>

<file path=xl/sharedStrings.xml><?xml version="1.0" encoding="utf-8"?>
<sst xmlns="http://schemas.openxmlformats.org/spreadsheetml/2006/main" count="302" uniqueCount="186">
  <si>
    <t>汇 总 表</t>
  </si>
  <si>
    <t>分项内容：装饰-总价统计表</t>
  </si>
  <si>
    <t>日期：</t>
  </si>
  <si>
    <t>序号</t>
  </si>
  <si>
    <t>内容</t>
  </si>
  <si>
    <t>金额</t>
  </si>
  <si>
    <t>数量</t>
  </si>
  <si>
    <t>金额小计</t>
  </si>
  <si>
    <t>备注</t>
  </si>
  <si>
    <t>一</t>
  </si>
  <si>
    <t>拆除项目</t>
  </si>
  <si>
    <t>二</t>
  </si>
  <si>
    <t>电路部分</t>
  </si>
  <si>
    <t>三</t>
  </si>
  <si>
    <t>装饰部分</t>
  </si>
  <si>
    <t>建筑垃圾搬运及打包</t>
  </si>
  <si>
    <t>垃圾运送至指定堆放处，不包含市政垃圾外运</t>
  </si>
  <si>
    <t>人员施工保险</t>
  </si>
  <si>
    <t>平安一切工程险（高空作业保险）</t>
  </si>
  <si>
    <t>脚手架及登高设备搭建</t>
  </si>
  <si>
    <t>脚手架搭建及安全绳等登高设备</t>
  </si>
  <si>
    <t>施工工程费</t>
  </si>
  <si>
    <t>施工管理协调费</t>
  </si>
  <si>
    <t>施工工程费5%</t>
  </si>
  <si>
    <t>税金</t>
  </si>
  <si>
    <t>（七+八）*3%</t>
  </si>
  <si>
    <t>总计</t>
  </si>
  <si>
    <t>七+八+九</t>
  </si>
  <si>
    <t>项目名称：建桥大学大报告厅改造硬装工程</t>
  </si>
  <si>
    <t>分项内容：拆除部分</t>
  </si>
  <si>
    <t>日期</t>
  </si>
  <si>
    <t>1</t>
  </si>
  <si>
    <t>分项名称</t>
  </si>
  <si>
    <t>单位</t>
  </si>
  <si>
    <t>主材单价</t>
  </si>
  <si>
    <t>辅材单价</t>
  </si>
  <si>
    <t>人工单价</t>
  </si>
  <si>
    <t>合价（元）</t>
  </si>
  <si>
    <t>备注说明</t>
  </si>
  <si>
    <t>1-1</t>
  </si>
  <si>
    <t>讲台地面地台拆除</t>
  </si>
  <si>
    <t>m²</t>
  </si>
  <si>
    <t>破碎拆除</t>
  </si>
  <si>
    <t>1-2</t>
  </si>
  <si>
    <t>阶梯地台拆除</t>
  </si>
  <si>
    <t>破碎拆除（原固定家具拆除及搬运不含在内）</t>
  </si>
  <si>
    <t>1-3</t>
  </si>
  <si>
    <t>踢脚线拆除</t>
  </si>
  <si>
    <t>m</t>
  </si>
  <si>
    <t>1-4</t>
  </si>
  <si>
    <t>墙面墙皮铲除</t>
  </si>
  <si>
    <t>铲除部分破损墙面基层</t>
  </si>
  <si>
    <t>1-5</t>
  </si>
  <si>
    <t>无损拆除部分矿棉板吊顶</t>
  </si>
  <si>
    <t>完整拆除</t>
  </si>
  <si>
    <t>1-6</t>
  </si>
  <si>
    <t>部分栏杆拆除</t>
  </si>
  <si>
    <t>项</t>
  </si>
  <si>
    <t>1-7</t>
  </si>
  <si>
    <t>窗帘拆除</t>
  </si>
  <si>
    <t>1-8</t>
  </si>
  <si>
    <t>部分墙面设备拆除归放</t>
  </si>
  <si>
    <t>1-9</t>
  </si>
  <si>
    <t>顶面格栅灯拆除</t>
  </si>
  <si>
    <t>个</t>
  </si>
  <si>
    <t>总合计</t>
  </si>
  <si>
    <t>分项内容：电路部分</t>
  </si>
  <si>
    <t>电路改造及照明</t>
  </si>
  <si>
    <t>电路管道开槽预埋</t>
  </si>
  <si>
    <t>中财直径20镀锌管开槽预埋及管件</t>
  </si>
  <si>
    <t>照明强电线路穿线到位</t>
  </si>
  <si>
    <t>起帆国标2.5m平方低烟无卤阻燃线</t>
  </si>
  <si>
    <t>电路底盒预埋</t>
  </si>
  <si>
    <t>电料底盒</t>
  </si>
  <si>
    <t>弱电电路管道开槽</t>
  </si>
  <si>
    <t>空气开关更换安装</t>
  </si>
  <si>
    <t>施耐德空气开关断路器</t>
  </si>
  <si>
    <t>普通开关插座安装</t>
  </si>
  <si>
    <t>西门子系列开关插座</t>
  </si>
  <si>
    <t>暗装筒灯安装</t>
  </si>
  <si>
    <t>套</t>
  </si>
  <si>
    <t>聚光低压LED暗装射灯</t>
  </si>
  <si>
    <t>顶面大功率轨道射灯及轨道</t>
  </si>
  <si>
    <t>聚光低压LED明装射灯；内嵌明装轨道</t>
  </si>
  <si>
    <t>地面磁吸轨道插座</t>
  </si>
  <si>
    <t>1-10</t>
  </si>
  <si>
    <t>墙面家具内嵌式LED低压模组</t>
  </si>
  <si>
    <t>LED成品模组内嵌式安装，含配套变压器</t>
  </si>
  <si>
    <t>1-11</t>
  </si>
  <si>
    <t>顶面低压灯带安装</t>
  </si>
  <si>
    <t>定做低压灯带，含配套变压器</t>
  </si>
  <si>
    <t>小计</t>
  </si>
  <si>
    <t>分项内容：装饰部分</t>
  </si>
  <si>
    <t>演讲台区域</t>
  </si>
  <si>
    <t>演讲台墙面木工板框架制作</t>
  </si>
  <si>
    <t>按图定制框架，支撑加固打底</t>
  </si>
  <si>
    <t>演讲台墙面基层红外线弹线阻燃板调平</t>
  </si>
  <si>
    <t>聚酯发泡，阻燃板基层调平</t>
  </si>
  <si>
    <t>演讲台墙面免漆榉木色装饰板饰面</t>
  </si>
  <si>
    <t>免漆榉木色装饰板饰面安装</t>
  </si>
  <si>
    <t>演讲台墙面聚酯纤维吸音板饰面</t>
  </si>
  <si>
    <t>聚酯纤维吸音板安装，45度刨角处理</t>
  </si>
  <si>
    <t>成品烤漆玻璃书写板制作（带钢结构支撑架）</t>
  </si>
  <si>
    <t>定制超白烤漆玻璃书板</t>
  </si>
  <si>
    <t>演讲台背景墙不锈钢收边条制作</t>
  </si>
  <si>
    <t>定制黑色拉丝不锈钢包边</t>
  </si>
  <si>
    <t>顶面石膏板吊顶制作</t>
  </si>
  <si>
    <t>1、60轻钢龙骨骨架，单层9.5mm纸面石膏板封面，自攻螺钉固定。钉帽做防锈处理。2、石膏板接缝处用穿孔纸带或网格布做防裂处理（泰山石膏板）</t>
  </si>
  <si>
    <t>顶面石膏板内凹，上翻反灯槽制作</t>
  </si>
  <si>
    <t>黑色不锈钢踢脚线安装</t>
  </si>
  <si>
    <t>12mm细木工板基层打底；1.2mm黑钛拉丝不锈钢饰面</t>
  </si>
  <si>
    <t>地面地毯铺设</t>
  </si>
  <si>
    <t>加厚防污方块地毯；颜色色号以图纸为准</t>
  </si>
  <si>
    <t>2</t>
  </si>
  <si>
    <t>教室大厅</t>
  </si>
  <si>
    <t>2-1</t>
  </si>
  <si>
    <t>墙面隔断制作安装</t>
  </si>
  <si>
    <t>75型轻钢龙骨隔断框架现场制作，阻燃防火板做基层，石膏板面层制作安装</t>
  </si>
  <si>
    <t>2-2</t>
  </si>
  <si>
    <t>消防管道封包及隐形门制作</t>
  </si>
  <si>
    <t>75型轻钢龙骨隔断框架现场制作，石膏板面层制作安装</t>
  </si>
  <si>
    <t>2-3</t>
  </si>
  <si>
    <t>墙面挂网披嵌找平处理</t>
  </si>
  <si>
    <t>施工内容：石膏板接缝处填充嵌缝膏，贴牛皮纸，墙面线槽处贴牛皮纸或纤维网格布，新旧墙体接缝处贴纤维网格布，满刮预伴砂浆粗找平，内部批嵌阴阳角，表层腻子找平
工艺：做阴阳角线，做局部抗裂处理，踢脚线位置2mm内
材料：（壁丽宝）</t>
  </si>
  <si>
    <t>2-4</t>
  </si>
  <si>
    <t>墙面基层刷基膜</t>
  </si>
  <si>
    <t>墙纸墙布专用基膜</t>
  </si>
  <si>
    <t>2-5</t>
  </si>
  <si>
    <t>墙面定做加厚吸音墙纸粘贴</t>
  </si>
  <si>
    <t>采购吸音纺织纹墙纸</t>
  </si>
  <si>
    <t>2-6</t>
  </si>
  <si>
    <t>墙面定做嵌入式线性金属分割条</t>
  </si>
  <si>
    <t>黑色不锈钢金属嵌入式分割条</t>
  </si>
  <si>
    <t>2-7</t>
  </si>
  <si>
    <t>顶面石膏板平板线条制作</t>
  </si>
  <si>
    <t>18mm细木工板基层打底；双层石膏板饰面</t>
  </si>
  <si>
    <t>2-8</t>
  </si>
  <si>
    <t>顶面阶级石膏板吊顶制作</t>
  </si>
  <si>
    <t>2-9</t>
  </si>
  <si>
    <t>2-10</t>
  </si>
  <si>
    <t>顶面筒灯灯槽制作</t>
  </si>
  <si>
    <t>18mm细木工板基层打底；上返2公分石膏板饰面；内框刷黑色乳胶漆</t>
  </si>
  <si>
    <t>2-11</t>
  </si>
  <si>
    <t>窗帘盒制作安装</t>
  </si>
  <si>
    <t>小木方基层打底；细木工板及石膏板</t>
  </si>
  <si>
    <t>2-12</t>
  </si>
  <si>
    <t>拆除地面找平修补处理，铺设地胶部分修补找平</t>
  </si>
  <si>
    <t>原拆除部分阶梯，新做水泥踏步；破损地面修补处理，地胶基层找平处理</t>
  </si>
  <si>
    <t>2-13</t>
  </si>
  <si>
    <t>地面地胶分色铺设</t>
  </si>
  <si>
    <t>分色浅灰色深灰地胶；颜色色号以图纸为准</t>
  </si>
  <si>
    <t>2-14</t>
  </si>
  <si>
    <t>水泥自流平表面基层处理</t>
  </si>
  <si>
    <t>地毯铺设基层水泥自流平处理</t>
  </si>
  <si>
    <t>2-15</t>
  </si>
  <si>
    <t>地面金属收边条制作安装</t>
  </si>
  <si>
    <t>定做金属地毯金属收边条</t>
  </si>
  <si>
    <t>2-16</t>
  </si>
  <si>
    <t>窗台大理石制作安装</t>
  </si>
  <si>
    <t>人造大理石台面；包含挂边及倒角</t>
  </si>
  <si>
    <t>2-17</t>
  </si>
  <si>
    <t>窗台铁艺扶手制作安装</t>
  </si>
  <si>
    <t>定做铁艺黑色烤漆扶手</t>
  </si>
  <si>
    <t>2-18</t>
  </si>
  <si>
    <t>定做加高窗帘</t>
  </si>
  <si>
    <t>铝制窗帘滑轨；高分子遮光面料</t>
  </si>
  <si>
    <t>2-19</t>
  </si>
  <si>
    <t>侧面定做电子门禁锁储物柜</t>
  </si>
  <si>
    <t>1、E1级进口实木颗粒板原材；2、进口平板PV封边工艺
3、百龙不锈钢五金配件；4、定做智能电子柜门锁</t>
  </si>
  <si>
    <t>2-20</t>
  </si>
  <si>
    <t>侧面储物柜柜门装饰</t>
  </si>
  <si>
    <t>柜门面层定做墙面同材质饰面板</t>
  </si>
  <si>
    <t>2-21</t>
  </si>
  <si>
    <t>背景定做英文LOGO储物柜</t>
  </si>
  <si>
    <t>1、E1级进口实木颗粒板原材；2、进口平板PV封边工艺
3、百龙不锈钢五金配件；4、门板图案按照学校LOGO定做</t>
  </si>
  <si>
    <t>合计</t>
  </si>
  <si>
    <t>四</t>
    <phoneticPr fontId="23" type="noConversion"/>
  </si>
  <si>
    <t>五</t>
    <phoneticPr fontId="23" type="noConversion"/>
  </si>
  <si>
    <t>六</t>
    <phoneticPr fontId="23" type="noConversion"/>
  </si>
  <si>
    <t>七</t>
    <phoneticPr fontId="23" type="noConversion"/>
  </si>
  <si>
    <t>八</t>
    <phoneticPr fontId="23" type="noConversion"/>
  </si>
  <si>
    <t>九</t>
    <phoneticPr fontId="23" type="noConversion"/>
  </si>
  <si>
    <t>十</t>
    <phoneticPr fontId="23" type="noConversion"/>
  </si>
  <si>
    <t>项目名称：建桥大学大报告厅改造项目</t>
    <phoneticPr fontId="23" type="noConversion"/>
  </si>
  <si>
    <t>2021.12.30</t>
    <phoneticPr fontId="23" type="noConversion"/>
  </si>
  <si>
    <t>（一+二+三+四+五）</t>
    <phoneticPr fontId="23" type="noConversion"/>
  </si>
</sst>
</file>

<file path=xl/styles.xml><?xml version="1.0" encoding="utf-8"?>
<styleSheet xmlns="http://schemas.openxmlformats.org/spreadsheetml/2006/main">
  <numFmts count="4">
    <numFmt numFmtId="176" formatCode="0_ "/>
    <numFmt numFmtId="177" formatCode="0.00;[Red]0.00"/>
    <numFmt numFmtId="178" formatCode="0.00_);[Red]\(0.00\)"/>
    <numFmt numFmtId="179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0"/>
      <color indexed="63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8764000366222"/>
        <bgColor indexed="64"/>
      </patternFill>
    </fill>
  </fills>
  <borders count="2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21" fillId="0" borderId="0"/>
    <xf numFmtId="0" fontId="21" fillId="0" borderId="0"/>
    <xf numFmtId="0" fontId="22" fillId="0" borderId="0">
      <alignment vertical="center"/>
    </xf>
    <xf numFmtId="0" fontId="21" fillId="0" borderId="0"/>
  </cellStyleXfs>
  <cellXfs count="112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top"/>
    </xf>
    <xf numFmtId="0" fontId="2" fillId="2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14" fontId="4" fillId="0" borderId="4" xfId="0" applyNumberFormat="1" applyFont="1" applyFill="1" applyBorder="1" applyAlignment="1">
      <alignment vertical="center"/>
    </xf>
    <xf numFmtId="49" fontId="5" fillId="3" borderId="4" xfId="0" applyNumberFormat="1" applyFont="1" applyFill="1" applyBorder="1" applyAlignment="1">
      <alignment horizontal="center" vertical="center" wrapText="1"/>
    </xf>
    <xf numFmtId="178" fontId="7" fillId="0" borderId="4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79" fontId="7" fillId="0" borderId="5" xfId="0" applyNumberFormat="1" applyFont="1" applyFill="1" applyBorder="1" applyAlignment="1">
      <alignment horizontal="center" vertical="center"/>
    </xf>
    <xf numFmtId="179" fontId="7" fillId="0" borderId="5" xfId="0" applyNumberFormat="1" applyFont="1" applyFill="1" applyBorder="1" applyAlignment="1">
      <alignment horizontal="right" vertical="center" wrapText="1"/>
    </xf>
    <xf numFmtId="49" fontId="8" fillId="0" borderId="4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179" fontId="8" fillId="0" borderId="5" xfId="0" applyNumberFormat="1" applyFont="1" applyFill="1" applyBorder="1" applyAlignment="1">
      <alignment vertical="center"/>
    </xf>
    <xf numFmtId="179" fontId="8" fillId="0" borderId="5" xfId="0" applyNumberFormat="1" applyFont="1" applyFill="1" applyBorder="1" applyAlignment="1">
      <alignment horizontal="center" vertical="center"/>
    </xf>
    <xf numFmtId="179" fontId="8" fillId="0" borderId="5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/>
    </xf>
    <xf numFmtId="179" fontId="10" fillId="0" borderId="5" xfId="0" applyNumberFormat="1" applyFont="1" applyFill="1" applyBorder="1" applyAlignment="1">
      <alignment vertical="center"/>
    </xf>
    <xf numFmtId="179" fontId="9" fillId="0" borderId="5" xfId="0" applyNumberFormat="1" applyFont="1" applyFill="1" applyBorder="1" applyAlignment="1">
      <alignment vertical="center"/>
    </xf>
    <xf numFmtId="179" fontId="10" fillId="0" borderId="5" xfId="0" applyNumberFormat="1" applyFont="1" applyFill="1" applyBorder="1" applyAlignment="1">
      <alignment horizontal="right" vertical="center"/>
    </xf>
    <xf numFmtId="49" fontId="8" fillId="0" borderId="6" xfId="0" applyNumberFormat="1" applyFont="1" applyFill="1" applyBorder="1" applyAlignment="1">
      <alignment horizontal="left" vertical="center"/>
    </xf>
    <xf numFmtId="0" fontId="9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/>
    </xf>
    <xf numFmtId="179" fontId="10" fillId="0" borderId="7" xfId="0" applyNumberFormat="1" applyFont="1" applyFill="1" applyBorder="1" applyAlignment="1">
      <alignment vertical="center"/>
    </xf>
    <xf numFmtId="179" fontId="9" fillId="0" borderId="7" xfId="0" applyNumberFormat="1" applyFont="1" applyFill="1" applyBorder="1" applyAlignment="1">
      <alignment vertical="center"/>
    </xf>
    <xf numFmtId="179" fontId="10" fillId="0" borderId="7" xfId="0" applyNumberFormat="1" applyFont="1" applyFill="1" applyBorder="1" applyAlignment="1">
      <alignment horizontal="right" vertical="center"/>
    </xf>
    <xf numFmtId="177" fontId="7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14" fontId="4" fillId="0" borderId="11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178" fontId="7" fillId="0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left" vertical="center"/>
    </xf>
    <xf numFmtId="0" fontId="11" fillId="0" borderId="0" xfId="0" applyFont="1" applyBorder="1">
      <alignment vertical="center"/>
    </xf>
    <xf numFmtId="0" fontId="12" fillId="0" borderId="0" xfId="0" applyFont="1">
      <alignment vertical="center"/>
    </xf>
    <xf numFmtId="0" fontId="3" fillId="0" borderId="0" xfId="0" applyFont="1">
      <alignment vertical="center"/>
    </xf>
    <xf numFmtId="0" fontId="11" fillId="0" borderId="0" xfId="0" applyFont="1" applyAlignment="1">
      <alignment vertical="top"/>
    </xf>
    <xf numFmtId="179" fontId="0" fillId="0" borderId="0" xfId="0" applyNumberFormat="1">
      <alignment vertical="center"/>
    </xf>
    <xf numFmtId="0" fontId="11" fillId="0" borderId="0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1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79" fontId="14" fillId="0" borderId="5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5" fillId="0" borderId="17" xfId="0" applyFont="1" applyBorder="1">
      <alignment vertical="center"/>
    </xf>
    <xf numFmtId="0" fontId="15" fillId="0" borderId="5" xfId="0" applyFont="1" applyBorder="1">
      <alignment vertical="center"/>
    </xf>
    <xf numFmtId="179" fontId="1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8" xfId="0" applyFont="1" applyBorder="1">
      <alignment vertical="center"/>
    </xf>
    <xf numFmtId="0" fontId="16" fillId="0" borderId="17" xfId="0" applyFont="1" applyBorder="1">
      <alignment vertical="center"/>
    </xf>
    <xf numFmtId="179" fontId="16" fillId="0" borderId="5" xfId="0" applyNumberFormat="1" applyFont="1" applyBorder="1" applyAlignment="1">
      <alignment horizontal="center" vertical="center"/>
    </xf>
    <xf numFmtId="0" fontId="16" fillId="0" borderId="18" xfId="0" applyFont="1" applyBorder="1">
      <alignment vertical="center"/>
    </xf>
    <xf numFmtId="0" fontId="16" fillId="0" borderId="5" xfId="0" applyFont="1" applyBorder="1">
      <alignment vertical="center"/>
    </xf>
    <xf numFmtId="0" fontId="17" fillId="0" borderId="17" xfId="0" applyFont="1" applyBorder="1">
      <alignment vertical="center"/>
    </xf>
    <xf numFmtId="0" fontId="17" fillId="0" borderId="5" xfId="0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18" fillId="0" borderId="17" xfId="0" applyFont="1" applyBorder="1">
      <alignment vertical="center"/>
    </xf>
    <xf numFmtId="179" fontId="15" fillId="0" borderId="5" xfId="0" applyNumberFormat="1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1" fillId="0" borderId="0" xfId="0" applyFont="1" applyBorder="1" applyAlignment="1">
      <alignment vertical="center" wrapText="1"/>
    </xf>
    <xf numFmtId="179" fontId="11" fillId="0" borderId="0" xfId="0" applyNumberFormat="1" applyFont="1" applyBorder="1">
      <alignment vertical="center"/>
    </xf>
    <xf numFmtId="179" fontId="15" fillId="0" borderId="19" xfId="0" applyNumberFormat="1" applyFont="1" applyBorder="1" applyAlignment="1">
      <alignment vertical="center"/>
    </xf>
    <xf numFmtId="179" fontId="15" fillId="0" borderId="20" xfId="0" applyNumberFormat="1" applyFont="1" applyBorder="1" applyAlignment="1">
      <alignment vertical="center"/>
    </xf>
    <xf numFmtId="0" fontId="20" fillId="0" borderId="17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top" wrapText="1"/>
    </xf>
    <xf numFmtId="0" fontId="18" fillId="0" borderId="22" xfId="0" applyFont="1" applyBorder="1" applyAlignment="1">
      <alignment horizontal="left" vertical="top"/>
    </xf>
    <xf numFmtId="0" fontId="18" fillId="0" borderId="23" xfId="0" applyFont="1" applyBorder="1" applyAlignment="1">
      <alignment horizontal="left" vertical="top"/>
    </xf>
    <xf numFmtId="14" fontId="14" fillId="0" borderId="5" xfId="0" applyNumberFormat="1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179" fontId="15" fillId="0" borderId="5" xfId="0" applyNumberFormat="1" applyFont="1" applyBorder="1" applyAlignment="1">
      <alignment horizontal="center" vertical="center"/>
    </xf>
    <xf numFmtId="179" fontId="16" fillId="0" borderId="5" xfId="0" applyNumberFormat="1" applyFont="1" applyBorder="1" applyAlignment="1">
      <alignment horizontal="center" vertical="center"/>
    </xf>
    <xf numFmtId="179" fontId="17" fillId="0" borderId="5" xfId="0" applyNumberFormat="1" applyFont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14" fontId="4" fillId="0" borderId="5" xfId="0" applyNumberFormat="1" applyFont="1" applyFill="1" applyBorder="1" applyAlignment="1">
      <alignment horizontal="left" vertical="center"/>
    </xf>
    <xf numFmtId="14" fontId="4" fillId="0" borderId="9" xfId="0" applyNumberFormat="1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14" fontId="4" fillId="0" borderId="12" xfId="0" applyNumberFormat="1" applyFont="1" applyFill="1" applyBorder="1" applyAlignment="1">
      <alignment horizontal="left" vertical="center"/>
    </xf>
    <xf numFmtId="14" fontId="4" fillId="0" borderId="13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7" fontId="6" fillId="3" borderId="5" xfId="0" applyNumberFormat="1" applyFont="1" applyFill="1" applyBorder="1" applyAlignment="1">
      <alignment horizontal="center" vertical="center" wrapText="1"/>
    </xf>
    <xf numFmtId="177" fontId="6" fillId="3" borderId="9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3"/>
    <cellStyle name="常规 2 2" xfId="1"/>
    <cellStyle name="常规 23" xfId="4"/>
    <cellStyle name="常规 23 10" xfId="2"/>
  </cellStyles>
  <dxfs count="0"/>
  <tableStyles count="0" defaultTableStyle="TableStyleMedium9" defaultPivotStyle="PivotStyleLight16"/>
  <colors>
    <mruColors>
      <color rgb="FF00B05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30" zoomScaleNormal="130" workbookViewId="0">
      <selection activeCell="G14" sqref="G14"/>
    </sheetView>
  </sheetViews>
  <sheetFormatPr defaultColWidth="9" defaultRowHeight="13.5"/>
  <cols>
    <col min="1" max="1" width="7.625" customWidth="1"/>
    <col min="2" max="2" width="5.875" customWidth="1"/>
    <col min="3" max="3" width="25.5" customWidth="1"/>
    <col min="4" max="4" width="26.5" style="43" customWidth="1"/>
    <col min="5" max="5" width="18.875" customWidth="1"/>
    <col min="6" max="6" width="22.5" style="43" customWidth="1"/>
    <col min="7" max="7" width="48.5" customWidth="1"/>
  </cols>
  <sheetData>
    <row r="1" spans="2:11">
      <c r="B1" s="84"/>
      <c r="C1" s="85"/>
      <c r="D1" s="85"/>
      <c r="E1" s="85"/>
      <c r="F1" s="85"/>
      <c r="G1" s="86"/>
    </row>
    <row r="2" spans="2:11" ht="27">
      <c r="B2" s="87" t="s">
        <v>0</v>
      </c>
      <c r="C2" s="88"/>
      <c r="D2" s="88"/>
      <c r="E2" s="88"/>
      <c r="F2" s="88"/>
      <c r="G2" s="89"/>
    </row>
    <row r="3" spans="2:11" ht="15.75" customHeight="1">
      <c r="B3" s="90"/>
      <c r="C3" s="91"/>
      <c r="D3" s="91"/>
      <c r="E3" s="91"/>
      <c r="F3" s="91"/>
      <c r="G3" s="92"/>
    </row>
    <row r="4" spans="2:11" s="39" customFormat="1" ht="18.75" customHeight="1">
      <c r="B4" s="93" t="s">
        <v>183</v>
      </c>
      <c r="C4" s="79"/>
      <c r="D4" s="79"/>
      <c r="E4" s="79"/>
      <c r="F4" s="79"/>
      <c r="G4" s="80"/>
      <c r="H4" s="44"/>
      <c r="I4" s="44"/>
      <c r="J4" s="68"/>
      <c r="K4" s="69"/>
    </row>
    <row r="5" spans="2:11" s="39" customFormat="1" ht="17.25" customHeight="1">
      <c r="B5" s="93" t="s">
        <v>1</v>
      </c>
      <c r="C5" s="79"/>
      <c r="D5" s="79"/>
      <c r="E5" s="79"/>
      <c r="F5" s="79"/>
      <c r="G5" s="80"/>
      <c r="H5" s="44"/>
      <c r="I5" s="44"/>
      <c r="J5" s="68"/>
      <c r="K5" s="69"/>
    </row>
    <row r="6" spans="2:11" s="39" customFormat="1" ht="16.5" customHeight="1">
      <c r="B6" s="45" t="s">
        <v>2</v>
      </c>
      <c r="C6" s="78" t="s">
        <v>184</v>
      </c>
      <c r="D6" s="79"/>
      <c r="E6" s="79"/>
      <c r="F6" s="79"/>
      <c r="G6" s="80"/>
      <c r="H6" s="44"/>
      <c r="I6" s="44"/>
      <c r="J6" s="68"/>
      <c r="K6" s="69"/>
    </row>
    <row r="7" spans="2:11" s="40" customFormat="1" ht="14.25">
      <c r="B7" s="46" t="s">
        <v>3</v>
      </c>
      <c r="C7" s="47" t="s">
        <v>4</v>
      </c>
      <c r="D7" s="48" t="s">
        <v>5</v>
      </c>
      <c r="E7" s="47" t="s">
        <v>6</v>
      </c>
      <c r="F7" s="48" t="s">
        <v>7</v>
      </c>
      <c r="G7" s="49" t="s">
        <v>8</v>
      </c>
    </row>
    <row r="8" spans="2:11" ht="17.100000000000001" customHeight="1">
      <c r="B8" s="50" t="s">
        <v>9</v>
      </c>
      <c r="C8" s="51" t="s">
        <v>10</v>
      </c>
      <c r="D8" s="52">
        <f>拆除部分!H15</f>
        <v>0</v>
      </c>
      <c r="E8" s="53">
        <v>1</v>
      </c>
      <c r="F8" s="52">
        <f>SUM(D8*E8)</f>
        <v>0</v>
      </c>
      <c r="G8" s="54"/>
    </row>
    <row r="9" spans="2:11" ht="17.100000000000001" customHeight="1">
      <c r="B9" s="50" t="s">
        <v>11</v>
      </c>
      <c r="C9" s="51" t="s">
        <v>12</v>
      </c>
      <c r="D9" s="52">
        <f>电路部分!H18</f>
        <v>0</v>
      </c>
      <c r="E9" s="53">
        <v>1</v>
      </c>
      <c r="F9" s="52">
        <f>D9*E9</f>
        <v>0</v>
      </c>
      <c r="G9" s="54"/>
    </row>
    <row r="10" spans="2:11" ht="17.100000000000001" customHeight="1">
      <c r="B10" s="50" t="s">
        <v>13</v>
      </c>
      <c r="C10" s="51" t="s">
        <v>14</v>
      </c>
      <c r="D10" s="52">
        <f>装饰部分!H41</f>
        <v>0</v>
      </c>
      <c r="E10" s="53">
        <v>1</v>
      </c>
      <c r="F10" s="52">
        <f>D10*E10</f>
        <v>0</v>
      </c>
      <c r="G10" s="54"/>
    </row>
    <row r="11" spans="2:11" ht="17.100000000000001" customHeight="1">
      <c r="B11" s="50" t="s">
        <v>176</v>
      </c>
      <c r="C11" s="51" t="s">
        <v>15</v>
      </c>
      <c r="D11" s="52"/>
      <c r="E11" s="53">
        <v>1</v>
      </c>
      <c r="F11" s="52">
        <f>D11*E11</f>
        <v>0</v>
      </c>
      <c r="G11" s="54" t="s">
        <v>16</v>
      </c>
    </row>
    <row r="12" spans="2:11" ht="17.100000000000001" customHeight="1">
      <c r="B12" s="55" t="s">
        <v>177</v>
      </c>
      <c r="C12" s="51" t="s">
        <v>17</v>
      </c>
      <c r="D12" s="52"/>
      <c r="E12" s="52">
        <v>1</v>
      </c>
      <c r="F12" s="52">
        <f>SUM(E12*D12)</f>
        <v>0</v>
      </c>
      <c r="G12" s="54" t="s">
        <v>18</v>
      </c>
    </row>
    <row r="13" spans="2:11" ht="17.100000000000001" customHeight="1">
      <c r="B13" s="55" t="s">
        <v>178</v>
      </c>
      <c r="C13" s="51" t="s">
        <v>19</v>
      </c>
      <c r="D13" s="56"/>
      <c r="E13" s="56">
        <v>1</v>
      </c>
      <c r="F13" s="56">
        <f>D13*E13</f>
        <v>0</v>
      </c>
      <c r="G13" s="57" t="s">
        <v>20</v>
      </c>
    </row>
    <row r="14" spans="2:11" ht="27" customHeight="1">
      <c r="B14" s="55" t="s">
        <v>179</v>
      </c>
      <c r="C14" s="51" t="s">
        <v>21</v>
      </c>
      <c r="D14" s="81" t="s">
        <v>185</v>
      </c>
      <c r="E14" s="81"/>
      <c r="F14" s="52" t="e">
        <f>(F8+F9+F10+#REF!+F11+F12+F13)</f>
        <v>#REF!</v>
      </c>
      <c r="G14" s="54"/>
    </row>
    <row r="15" spans="2:11" ht="14.25">
      <c r="B15" s="55" t="s">
        <v>180</v>
      </c>
      <c r="C15" s="51" t="s">
        <v>22</v>
      </c>
      <c r="D15" s="81" t="s">
        <v>23</v>
      </c>
      <c r="E15" s="81"/>
      <c r="F15" s="52" t="e">
        <f>F14*0.05</f>
        <v>#REF!</v>
      </c>
      <c r="G15" s="54"/>
    </row>
    <row r="16" spans="2:11" s="41" customFormat="1" ht="25.5" customHeight="1">
      <c r="B16" s="55" t="s">
        <v>181</v>
      </c>
      <c r="C16" s="58" t="s">
        <v>24</v>
      </c>
      <c r="D16" s="82" t="s">
        <v>25</v>
      </c>
      <c r="E16" s="82"/>
      <c r="F16" s="52" t="e">
        <f>(F8+F9+F10+F11+F12+F13+F14)*0.03</f>
        <v>#REF!</v>
      </c>
      <c r="G16" s="57"/>
    </row>
    <row r="17" spans="1:7" s="41" customFormat="1" ht="25.5" customHeight="1">
      <c r="B17" s="59" t="s">
        <v>182</v>
      </c>
      <c r="C17" s="60" t="s">
        <v>26</v>
      </c>
      <c r="D17" s="83" t="s">
        <v>27</v>
      </c>
      <c r="E17" s="83"/>
      <c r="F17" s="61" t="e">
        <f>SUM(F14:F16)</f>
        <v>#REF!</v>
      </c>
      <c r="G17" s="62"/>
    </row>
    <row r="18" spans="1:7" ht="14.25">
      <c r="B18" s="63"/>
      <c r="C18" s="51"/>
      <c r="D18" s="70"/>
      <c r="E18" s="71"/>
      <c r="F18" s="64"/>
      <c r="G18" s="54"/>
    </row>
    <row r="19" spans="1:7" s="42" customFormat="1" ht="14.25">
      <c r="A19" s="65"/>
      <c r="B19" s="72"/>
      <c r="C19" s="73"/>
      <c r="D19" s="73"/>
      <c r="E19" s="73"/>
      <c r="F19" s="73"/>
      <c r="G19" s="74"/>
    </row>
    <row r="20" spans="1:7" s="42" customFormat="1" ht="32.1" customHeight="1">
      <c r="A20" s="66"/>
      <c r="B20" s="75"/>
      <c r="C20" s="76"/>
      <c r="D20" s="76"/>
      <c r="E20" s="76"/>
      <c r="F20" s="76"/>
      <c r="G20" s="77"/>
    </row>
    <row r="21" spans="1:7">
      <c r="B21" s="67"/>
    </row>
  </sheetData>
  <mergeCells count="13">
    <mergeCell ref="B1:G1"/>
    <mergeCell ref="B2:G2"/>
    <mergeCell ref="B3:G3"/>
    <mergeCell ref="B4:G4"/>
    <mergeCell ref="B5:G5"/>
    <mergeCell ref="D18:E18"/>
    <mergeCell ref="B19:G19"/>
    <mergeCell ref="B20:G20"/>
    <mergeCell ref="C6:G6"/>
    <mergeCell ref="D14:E14"/>
    <mergeCell ref="D15:E15"/>
    <mergeCell ref="D16:E16"/>
    <mergeCell ref="D17:E17"/>
  </mergeCells>
  <phoneticPr fontId="23" type="noConversion"/>
  <pageMargins left="0.40138888888888902" right="0.16111111111111101" top="0.420833333333333" bottom="0.227777777777778" header="0.86597222222222203" footer="0.31458333333333299"/>
  <pageSetup paperSize="9" orientation="landscape"/>
  <headerFooter>
    <oddHeader>&amp;C&amp;G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I15"/>
  <sheetViews>
    <sheetView workbookViewId="0">
      <selection activeCell="A2" sqref="A2:I2"/>
    </sheetView>
  </sheetViews>
  <sheetFormatPr defaultColWidth="9" defaultRowHeight="18.75"/>
  <cols>
    <col min="1" max="1" width="8" style="5" customWidth="1"/>
    <col min="2" max="2" width="21.375" style="5" customWidth="1"/>
    <col min="3" max="3" width="7.375" style="5" customWidth="1"/>
    <col min="4" max="7" width="8.875" style="6" customWidth="1"/>
    <col min="8" max="8" width="11.625" style="5" customWidth="1"/>
    <col min="9" max="9" width="54.5" style="5" customWidth="1"/>
    <col min="10" max="16384" width="9" style="5"/>
  </cols>
  <sheetData>
    <row r="1" spans="1:9" s="1" customFormat="1" ht="27.75" customHeight="1">
      <c r="A1" s="94" t="s">
        <v>28</v>
      </c>
      <c r="B1" s="95"/>
      <c r="C1" s="95"/>
      <c r="D1" s="96"/>
      <c r="E1" s="95"/>
      <c r="F1" s="95"/>
      <c r="G1" s="95"/>
      <c r="H1" s="95"/>
      <c r="I1" s="97"/>
    </row>
    <row r="2" spans="1:9" s="1" customFormat="1" ht="27.75" customHeight="1">
      <c r="A2" s="98" t="s">
        <v>29</v>
      </c>
      <c r="B2" s="99"/>
      <c r="C2" s="99"/>
      <c r="D2" s="100"/>
      <c r="E2" s="99"/>
      <c r="F2" s="99"/>
      <c r="G2" s="99"/>
      <c r="H2" s="99"/>
      <c r="I2" s="101"/>
    </row>
    <row r="3" spans="1:9" s="1" customFormat="1" ht="27.75" customHeight="1">
      <c r="A3" s="7" t="s">
        <v>30</v>
      </c>
      <c r="B3" s="102" t="s">
        <v>184</v>
      </c>
      <c r="C3" s="102"/>
      <c r="D3" s="102"/>
      <c r="E3" s="102"/>
      <c r="F3" s="102"/>
      <c r="G3" s="102"/>
      <c r="H3" s="102"/>
      <c r="I3" s="103"/>
    </row>
    <row r="4" spans="1:9" s="2" customFormat="1" ht="32.25" customHeight="1">
      <c r="A4" s="8" t="s">
        <v>31</v>
      </c>
      <c r="B4" s="104"/>
      <c r="C4" s="104"/>
      <c r="D4" s="104"/>
      <c r="E4" s="104"/>
      <c r="F4" s="104"/>
      <c r="G4" s="104"/>
      <c r="H4" s="104"/>
      <c r="I4" s="105"/>
    </row>
    <row r="5" spans="1:9" s="2" customFormat="1" ht="32.25" customHeight="1">
      <c r="A5" s="9" t="s">
        <v>3</v>
      </c>
      <c r="B5" s="10" t="s">
        <v>32</v>
      </c>
      <c r="C5" s="11" t="s">
        <v>33</v>
      </c>
      <c r="D5" s="12" t="s">
        <v>6</v>
      </c>
      <c r="E5" s="12" t="s">
        <v>34</v>
      </c>
      <c r="F5" s="12" t="s">
        <v>35</v>
      </c>
      <c r="G5" s="12" t="s">
        <v>36</v>
      </c>
      <c r="H5" s="13" t="s">
        <v>37</v>
      </c>
      <c r="I5" s="31" t="s">
        <v>38</v>
      </c>
    </row>
    <row r="6" spans="1:9" s="3" customFormat="1" ht="29.25" customHeight="1">
      <c r="A6" s="14" t="s">
        <v>39</v>
      </c>
      <c r="B6" s="15" t="s">
        <v>40</v>
      </c>
      <c r="C6" s="16" t="s">
        <v>41</v>
      </c>
      <c r="D6" s="17">
        <v>15</v>
      </c>
      <c r="E6" s="18"/>
      <c r="F6" s="17"/>
      <c r="G6" s="18"/>
      <c r="H6" s="19">
        <f t="shared" ref="H6:H14" si="0">SUM(D6*(E6+F6+G6))</f>
        <v>0</v>
      </c>
      <c r="I6" s="32" t="s">
        <v>42</v>
      </c>
    </row>
    <row r="7" spans="1:9" s="3" customFormat="1" ht="33" customHeight="1">
      <c r="A7" s="14" t="s">
        <v>43</v>
      </c>
      <c r="B7" s="15" t="s">
        <v>44</v>
      </c>
      <c r="C7" s="16" t="s">
        <v>41</v>
      </c>
      <c r="D7" s="17">
        <v>60</v>
      </c>
      <c r="E7" s="18"/>
      <c r="F7" s="17"/>
      <c r="G7" s="18"/>
      <c r="H7" s="19">
        <f t="shared" si="0"/>
        <v>0</v>
      </c>
      <c r="I7" s="32" t="s">
        <v>45</v>
      </c>
    </row>
    <row r="8" spans="1:9" s="3" customFormat="1" ht="29.25" customHeight="1">
      <c r="A8" s="14" t="s">
        <v>46</v>
      </c>
      <c r="B8" s="15" t="s">
        <v>47</v>
      </c>
      <c r="C8" s="16" t="s">
        <v>48</v>
      </c>
      <c r="D8" s="17">
        <v>52</v>
      </c>
      <c r="E8" s="18"/>
      <c r="F8" s="17"/>
      <c r="G8" s="18"/>
      <c r="H8" s="19">
        <f t="shared" si="0"/>
        <v>0</v>
      </c>
      <c r="I8" s="32" t="s">
        <v>42</v>
      </c>
    </row>
    <row r="9" spans="1:9" s="3" customFormat="1" ht="29.25" customHeight="1">
      <c r="A9" s="14" t="s">
        <v>49</v>
      </c>
      <c r="B9" s="15" t="s">
        <v>50</v>
      </c>
      <c r="C9" s="16" t="s">
        <v>41</v>
      </c>
      <c r="D9" s="17">
        <v>150</v>
      </c>
      <c r="E9" s="18"/>
      <c r="F9" s="17"/>
      <c r="G9" s="18"/>
      <c r="H9" s="19">
        <f t="shared" si="0"/>
        <v>0</v>
      </c>
      <c r="I9" s="32" t="s">
        <v>51</v>
      </c>
    </row>
    <row r="10" spans="1:9" s="3" customFormat="1" ht="29.25" customHeight="1">
      <c r="A10" s="14" t="s">
        <v>52</v>
      </c>
      <c r="B10" s="15" t="s">
        <v>53</v>
      </c>
      <c r="C10" s="16" t="s">
        <v>41</v>
      </c>
      <c r="D10" s="17">
        <v>50</v>
      </c>
      <c r="E10" s="18"/>
      <c r="F10" s="17"/>
      <c r="G10" s="18"/>
      <c r="H10" s="19">
        <f t="shared" si="0"/>
        <v>0</v>
      </c>
      <c r="I10" s="32" t="s">
        <v>54</v>
      </c>
    </row>
    <row r="11" spans="1:9" s="3" customFormat="1" ht="33" customHeight="1">
      <c r="A11" s="14" t="s">
        <v>55</v>
      </c>
      <c r="B11" s="15" t="s">
        <v>56</v>
      </c>
      <c r="C11" s="16" t="s">
        <v>57</v>
      </c>
      <c r="D11" s="17">
        <v>1</v>
      </c>
      <c r="E11" s="18"/>
      <c r="F11" s="17"/>
      <c r="G11" s="18"/>
      <c r="H11" s="19">
        <f t="shared" si="0"/>
        <v>0</v>
      </c>
      <c r="I11" s="32" t="s">
        <v>54</v>
      </c>
    </row>
    <row r="12" spans="1:9" s="3" customFormat="1" ht="33" customHeight="1">
      <c r="A12" s="14" t="s">
        <v>58</v>
      </c>
      <c r="B12" s="15" t="s">
        <v>59</v>
      </c>
      <c r="C12" s="16" t="s">
        <v>57</v>
      </c>
      <c r="D12" s="17">
        <v>1</v>
      </c>
      <c r="E12" s="18"/>
      <c r="F12" s="17"/>
      <c r="G12" s="18"/>
      <c r="H12" s="19">
        <f t="shared" si="0"/>
        <v>0</v>
      </c>
      <c r="I12" s="32" t="s">
        <v>54</v>
      </c>
    </row>
    <row r="13" spans="1:9" s="3" customFormat="1" ht="29.25" customHeight="1">
      <c r="A13" s="14" t="s">
        <v>60</v>
      </c>
      <c r="B13" s="15" t="s">
        <v>61</v>
      </c>
      <c r="C13" s="16" t="s">
        <v>57</v>
      </c>
      <c r="D13" s="17">
        <v>1</v>
      </c>
      <c r="E13" s="18"/>
      <c r="F13" s="17"/>
      <c r="G13" s="18"/>
      <c r="H13" s="19">
        <f t="shared" si="0"/>
        <v>0</v>
      </c>
      <c r="I13" s="32" t="s">
        <v>42</v>
      </c>
    </row>
    <row r="14" spans="1:9" s="3" customFormat="1" ht="29.25" customHeight="1">
      <c r="A14" s="14" t="s">
        <v>62</v>
      </c>
      <c r="B14" s="15" t="s">
        <v>63</v>
      </c>
      <c r="C14" s="16" t="s">
        <v>64</v>
      </c>
      <c r="D14" s="17">
        <v>32</v>
      </c>
      <c r="E14" s="18"/>
      <c r="F14" s="17"/>
      <c r="G14" s="18"/>
      <c r="H14" s="19">
        <f t="shared" si="0"/>
        <v>0</v>
      </c>
      <c r="I14" s="32" t="s">
        <v>54</v>
      </c>
    </row>
    <row r="15" spans="1:9" s="4" customFormat="1" ht="28.5" customHeight="1">
      <c r="A15" s="25"/>
      <c r="B15" s="26" t="s">
        <v>65</v>
      </c>
      <c r="C15" s="27"/>
      <c r="D15" s="28"/>
      <c r="E15" s="29"/>
      <c r="F15" s="29"/>
      <c r="G15" s="29"/>
      <c r="H15" s="30">
        <f>SUM(H6:H14)</f>
        <v>0</v>
      </c>
      <c r="I15" s="34"/>
    </row>
  </sheetData>
  <mergeCells count="4">
    <mergeCell ref="A1:I1"/>
    <mergeCell ref="A2:I2"/>
    <mergeCell ref="B3:I3"/>
    <mergeCell ref="B4:I4"/>
  </mergeCells>
  <phoneticPr fontId="23" type="noConversion"/>
  <pageMargins left="0.29861111111111099" right="0.25972222222222202" top="0.468055555555556" bottom="0.31041666666666701" header="1.1416666666666699" footer="0.20069444444444401"/>
  <pageSetup paperSize="9" orientation="landscape"/>
  <headerFooter>
    <oddHeader>&amp;C&amp;G</oddHead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I18"/>
  <sheetViews>
    <sheetView workbookViewId="0">
      <selection activeCell="B4" sqref="B4:I4"/>
    </sheetView>
  </sheetViews>
  <sheetFormatPr defaultColWidth="9" defaultRowHeight="18.75"/>
  <cols>
    <col min="1" max="1" width="8" style="5" customWidth="1"/>
    <col min="2" max="2" width="21.375" style="5" customWidth="1"/>
    <col min="3" max="3" width="7.375" style="5" customWidth="1"/>
    <col min="4" max="7" width="8.875" style="6" customWidth="1"/>
    <col min="8" max="8" width="11.625" style="5" customWidth="1"/>
    <col min="9" max="9" width="54.5" style="5" customWidth="1"/>
    <col min="10" max="16384" width="9" style="5"/>
  </cols>
  <sheetData>
    <row r="1" spans="1:9" s="1" customFormat="1" ht="27.75" customHeight="1">
      <c r="A1" s="94" t="s">
        <v>28</v>
      </c>
      <c r="B1" s="95"/>
      <c r="C1" s="95"/>
      <c r="D1" s="96"/>
      <c r="E1" s="95"/>
      <c r="F1" s="95"/>
      <c r="G1" s="95"/>
      <c r="H1" s="95"/>
      <c r="I1" s="97"/>
    </row>
    <row r="2" spans="1:9" s="1" customFormat="1" ht="27.75" customHeight="1">
      <c r="A2" s="98" t="s">
        <v>66</v>
      </c>
      <c r="B2" s="99"/>
      <c r="C2" s="99"/>
      <c r="D2" s="100"/>
      <c r="E2" s="99"/>
      <c r="F2" s="99"/>
      <c r="G2" s="99"/>
      <c r="H2" s="99"/>
      <c r="I2" s="101"/>
    </row>
    <row r="3" spans="1:9" s="1" customFormat="1" ht="27.75" customHeight="1">
      <c r="A3" s="35" t="s">
        <v>30</v>
      </c>
      <c r="B3" s="106" t="s">
        <v>184</v>
      </c>
      <c r="C3" s="106"/>
      <c r="D3" s="106"/>
      <c r="E3" s="106"/>
      <c r="F3" s="106"/>
      <c r="G3" s="106"/>
      <c r="H3" s="106"/>
      <c r="I3" s="107"/>
    </row>
    <row r="4" spans="1:9" s="2" customFormat="1" ht="32.25" customHeight="1">
      <c r="A4" s="36" t="s">
        <v>31</v>
      </c>
      <c r="B4" s="104" t="s">
        <v>67</v>
      </c>
      <c r="C4" s="104"/>
      <c r="D4" s="104"/>
      <c r="E4" s="104"/>
      <c r="F4" s="104"/>
      <c r="G4" s="104"/>
      <c r="H4" s="104"/>
      <c r="I4" s="104"/>
    </row>
    <row r="5" spans="1:9" s="2" customFormat="1" ht="32.25" customHeight="1">
      <c r="A5" s="37" t="s">
        <v>3</v>
      </c>
      <c r="B5" s="10" t="s">
        <v>32</v>
      </c>
      <c r="C5" s="11" t="s">
        <v>33</v>
      </c>
      <c r="D5" s="12" t="s">
        <v>6</v>
      </c>
      <c r="E5" s="12" t="s">
        <v>34</v>
      </c>
      <c r="F5" s="12" t="s">
        <v>35</v>
      </c>
      <c r="G5" s="12" t="s">
        <v>36</v>
      </c>
      <c r="H5" s="13" t="s">
        <v>37</v>
      </c>
      <c r="I5" s="10" t="s">
        <v>38</v>
      </c>
    </row>
    <row r="6" spans="1:9" s="3" customFormat="1" ht="33" customHeight="1">
      <c r="A6" s="38" t="s">
        <v>39</v>
      </c>
      <c r="B6" s="15" t="s">
        <v>68</v>
      </c>
      <c r="C6" s="16" t="s">
        <v>41</v>
      </c>
      <c r="D6" s="17">
        <v>200</v>
      </c>
      <c r="E6" s="18"/>
      <c r="F6" s="17"/>
      <c r="G6" s="18"/>
      <c r="H6" s="19">
        <f t="shared" ref="H6:H16" si="0">SUM(D6*(E6+F6+G6))</f>
        <v>0</v>
      </c>
      <c r="I6" s="15" t="s">
        <v>69</v>
      </c>
    </row>
    <row r="7" spans="1:9" s="3" customFormat="1" ht="33" customHeight="1">
      <c r="A7" s="38" t="s">
        <v>43</v>
      </c>
      <c r="B7" s="15" t="s">
        <v>70</v>
      </c>
      <c r="C7" s="16" t="s">
        <v>41</v>
      </c>
      <c r="D7" s="17">
        <v>200</v>
      </c>
      <c r="E7" s="18"/>
      <c r="F7" s="17"/>
      <c r="G7" s="18"/>
      <c r="H7" s="19">
        <f t="shared" si="0"/>
        <v>0</v>
      </c>
      <c r="I7" s="15" t="s">
        <v>71</v>
      </c>
    </row>
    <row r="8" spans="1:9" s="3" customFormat="1" ht="33" customHeight="1">
      <c r="A8" s="38" t="s">
        <v>46</v>
      </c>
      <c r="B8" s="15" t="s">
        <v>72</v>
      </c>
      <c r="C8" s="16" t="s">
        <v>41</v>
      </c>
      <c r="D8" s="17">
        <v>200</v>
      </c>
      <c r="E8" s="18"/>
      <c r="F8" s="17"/>
      <c r="G8" s="18"/>
      <c r="H8" s="19">
        <f t="shared" si="0"/>
        <v>0</v>
      </c>
      <c r="I8" s="15" t="s">
        <v>73</v>
      </c>
    </row>
    <row r="9" spans="1:9" s="3" customFormat="1" ht="29.25" customHeight="1">
      <c r="A9" s="38" t="s">
        <v>49</v>
      </c>
      <c r="B9" s="15" t="s">
        <v>74</v>
      </c>
      <c r="C9" s="16" t="s">
        <v>41</v>
      </c>
      <c r="D9" s="17">
        <v>200</v>
      </c>
      <c r="E9" s="18"/>
      <c r="F9" s="17"/>
      <c r="G9" s="18"/>
      <c r="H9" s="19">
        <f t="shared" si="0"/>
        <v>0</v>
      </c>
      <c r="I9" s="15" t="s">
        <v>69</v>
      </c>
    </row>
    <row r="10" spans="1:9" s="3" customFormat="1" ht="29.25" customHeight="1">
      <c r="A10" s="38" t="s">
        <v>52</v>
      </c>
      <c r="B10" s="15" t="s">
        <v>75</v>
      </c>
      <c r="C10" s="16" t="s">
        <v>57</v>
      </c>
      <c r="D10" s="17">
        <v>1</v>
      </c>
      <c r="E10" s="18"/>
      <c r="F10" s="17"/>
      <c r="G10" s="18"/>
      <c r="H10" s="19">
        <f t="shared" si="0"/>
        <v>0</v>
      </c>
      <c r="I10" s="15" t="s">
        <v>76</v>
      </c>
    </row>
    <row r="11" spans="1:9" s="3" customFormat="1" ht="29.25" customHeight="1">
      <c r="A11" s="38" t="s">
        <v>55</v>
      </c>
      <c r="B11" s="15" t="s">
        <v>77</v>
      </c>
      <c r="C11" s="16" t="s">
        <v>57</v>
      </c>
      <c r="D11" s="17">
        <v>1</v>
      </c>
      <c r="E11" s="18"/>
      <c r="F11" s="17"/>
      <c r="G11" s="18"/>
      <c r="H11" s="19">
        <f t="shared" si="0"/>
        <v>0</v>
      </c>
      <c r="I11" s="15" t="s">
        <v>78</v>
      </c>
    </row>
    <row r="12" spans="1:9" s="3" customFormat="1" ht="29.25" customHeight="1">
      <c r="A12" s="38" t="s">
        <v>58</v>
      </c>
      <c r="B12" s="15" t="s">
        <v>79</v>
      </c>
      <c r="C12" s="16" t="s">
        <v>80</v>
      </c>
      <c r="D12" s="17">
        <v>36</v>
      </c>
      <c r="E12" s="18"/>
      <c r="F12" s="17"/>
      <c r="G12" s="18"/>
      <c r="H12" s="19">
        <f t="shared" si="0"/>
        <v>0</v>
      </c>
      <c r="I12" s="15" t="s">
        <v>81</v>
      </c>
    </row>
    <row r="13" spans="1:9" s="3" customFormat="1" ht="29.25" customHeight="1">
      <c r="A13" s="38" t="s">
        <v>60</v>
      </c>
      <c r="B13" s="15" t="s">
        <v>82</v>
      </c>
      <c r="C13" s="16" t="s">
        <v>80</v>
      </c>
      <c r="D13" s="17">
        <v>24</v>
      </c>
      <c r="E13" s="18"/>
      <c r="F13" s="17"/>
      <c r="G13" s="18"/>
      <c r="H13" s="19">
        <f t="shared" si="0"/>
        <v>0</v>
      </c>
      <c r="I13" s="15" t="s">
        <v>83</v>
      </c>
    </row>
    <row r="14" spans="1:9" s="3" customFormat="1" ht="29.25" customHeight="1">
      <c r="A14" s="38" t="s">
        <v>62</v>
      </c>
      <c r="B14" s="15" t="s">
        <v>84</v>
      </c>
      <c r="C14" s="16" t="s">
        <v>80</v>
      </c>
      <c r="D14" s="17">
        <v>36</v>
      </c>
      <c r="E14" s="18"/>
      <c r="F14" s="17"/>
      <c r="G14" s="18"/>
      <c r="H14" s="19">
        <f t="shared" si="0"/>
        <v>0</v>
      </c>
      <c r="I14" s="15" t="s">
        <v>84</v>
      </c>
    </row>
    <row r="15" spans="1:9" s="3" customFormat="1" ht="29.25" customHeight="1">
      <c r="A15" s="38" t="s">
        <v>85</v>
      </c>
      <c r="B15" s="15" t="s">
        <v>86</v>
      </c>
      <c r="C15" s="16" t="s">
        <v>48</v>
      </c>
      <c r="D15" s="17">
        <v>36</v>
      </c>
      <c r="E15" s="18"/>
      <c r="F15" s="17"/>
      <c r="G15" s="18"/>
      <c r="H15" s="19">
        <f t="shared" si="0"/>
        <v>0</v>
      </c>
      <c r="I15" s="15" t="s">
        <v>87</v>
      </c>
    </row>
    <row r="16" spans="1:9" s="3" customFormat="1" ht="29.25" customHeight="1">
      <c r="A16" s="38" t="s">
        <v>88</v>
      </c>
      <c r="B16" s="15" t="s">
        <v>89</v>
      </c>
      <c r="C16" s="16" t="s">
        <v>48</v>
      </c>
      <c r="D16" s="17">
        <v>52</v>
      </c>
      <c r="E16" s="18"/>
      <c r="F16" s="17"/>
      <c r="G16" s="18"/>
      <c r="H16" s="19">
        <f t="shared" si="0"/>
        <v>0</v>
      </c>
      <c r="I16" s="15" t="s">
        <v>90</v>
      </c>
    </row>
    <row r="17" spans="1:9" customFormat="1" ht="13.5"/>
    <row r="18" spans="1:9" s="4" customFormat="1" ht="28.5" customHeight="1">
      <c r="A18" s="25"/>
      <c r="B18" s="26" t="s">
        <v>91</v>
      </c>
      <c r="C18" s="27"/>
      <c r="D18" s="28"/>
      <c r="E18" s="29"/>
      <c r="F18" s="29"/>
      <c r="G18" s="29"/>
      <c r="H18" s="30">
        <f>SUM(H6:H16)</f>
        <v>0</v>
      </c>
      <c r="I18" s="34"/>
    </row>
  </sheetData>
  <mergeCells count="4">
    <mergeCell ref="A1:I1"/>
    <mergeCell ref="A2:I2"/>
    <mergeCell ref="B3:I3"/>
    <mergeCell ref="B4:I4"/>
  </mergeCells>
  <phoneticPr fontId="23" type="noConversion"/>
  <pageMargins left="0.29861111111111099" right="0.25972222222222202" top="0.468055555555556" bottom="0.31041666666666701" header="1.1416666666666699" footer="0.20069444444444401"/>
  <pageSetup paperSize="9" orientation="landscape"/>
  <headerFooter>
    <oddHeader>&amp;C&amp;G</oddHead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I41"/>
  <sheetViews>
    <sheetView workbookViewId="0">
      <selection activeCell="B3" sqref="B3:I3"/>
    </sheetView>
  </sheetViews>
  <sheetFormatPr defaultColWidth="9" defaultRowHeight="18.75"/>
  <cols>
    <col min="1" max="1" width="8" style="5" customWidth="1"/>
    <col min="2" max="2" width="21.375" style="5" customWidth="1"/>
    <col min="3" max="3" width="7.375" style="5" customWidth="1"/>
    <col min="4" max="7" width="8.875" style="6" customWidth="1"/>
    <col min="8" max="8" width="11.625" style="5" customWidth="1"/>
    <col min="9" max="9" width="54.5" style="5" customWidth="1"/>
    <col min="10" max="16384" width="9" style="5"/>
  </cols>
  <sheetData>
    <row r="1" spans="1:9" s="1" customFormat="1" ht="27.75" customHeight="1">
      <c r="A1" s="108" t="s">
        <v>28</v>
      </c>
      <c r="B1" s="108"/>
      <c r="C1" s="108"/>
      <c r="D1" s="109"/>
      <c r="E1" s="108"/>
      <c r="F1" s="108"/>
      <c r="G1" s="108"/>
      <c r="H1" s="108"/>
      <c r="I1" s="108"/>
    </row>
    <row r="2" spans="1:9" s="1" customFormat="1" ht="27.75" customHeight="1">
      <c r="A2" s="94" t="s">
        <v>92</v>
      </c>
      <c r="B2" s="95"/>
      <c r="C2" s="95"/>
      <c r="D2" s="96"/>
      <c r="E2" s="95"/>
      <c r="F2" s="95"/>
      <c r="G2" s="95"/>
      <c r="H2" s="95"/>
      <c r="I2" s="97"/>
    </row>
    <row r="3" spans="1:9" s="1" customFormat="1" ht="27.75" customHeight="1">
      <c r="A3" s="7" t="s">
        <v>30</v>
      </c>
      <c r="B3" s="102" t="s">
        <v>184</v>
      </c>
      <c r="C3" s="102"/>
      <c r="D3" s="102"/>
      <c r="E3" s="102"/>
      <c r="F3" s="102"/>
      <c r="G3" s="102"/>
      <c r="H3" s="102"/>
      <c r="I3" s="103"/>
    </row>
    <row r="4" spans="1:9" s="2" customFormat="1" ht="32.25" customHeight="1">
      <c r="A4" s="8" t="s">
        <v>31</v>
      </c>
      <c r="B4" s="110" t="s">
        <v>93</v>
      </c>
      <c r="C4" s="110"/>
      <c r="D4" s="110"/>
      <c r="E4" s="110"/>
      <c r="F4" s="110"/>
      <c r="G4" s="110"/>
      <c r="H4" s="110"/>
      <c r="I4" s="111"/>
    </row>
    <row r="5" spans="1:9" s="2" customFormat="1" ht="32.25" customHeight="1">
      <c r="A5" s="9" t="s">
        <v>3</v>
      </c>
      <c r="B5" s="10" t="s">
        <v>32</v>
      </c>
      <c r="C5" s="11" t="s">
        <v>33</v>
      </c>
      <c r="D5" s="12" t="s">
        <v>6</v>
      </c>
      <c r="E5" s="12" t="s">
        <v>34</v>
      </c>
      <c r="F5" s="12" t="s">
        <v>35</v>
      </c>
      <c r="G5" s="12" t="s">
        <v>36</v>
      </c>
      <c r="H5" s="13" t="s">
        <v>37</v>
      </c>
      <c r="I5" s="31" t="s">
        <v>38</v>
      </c>
    </row>
    <row r="6" spans="1:9" s="3" customFormat="1" ht="29.25" customHeight="1">
      <c r="A6" s="14" t="s">
        <v>39</v>
      </c>
      <c r="B6" s="15" t="s">
        <v>94</v>
      </c>
      <c r="C6" s="16" t="s">
        <v>41</v>
      </c>
      <c r="D6" s="17">
        <v>19</v>
      </c>
      <c r="E6" s="18"/>
      <c r="F6" s="17"/>
      <c r="G6" s="18"/>
      <c r="H6" s="19">
        <f>SUM(D6*(E6+F6+G6))</f>
        <v>0</v>
      </c>
      <c r="I6" s="32" t="s">
        <v>95</v>
      </c>
    </row>
    <row r="7" spans="1:9" s="3" customFormat="1" ht="29.25" customHeight="1">
      <c r="A7" s="14" t="s">
        <v>43</v>
      </c>
      <c r="B7" s="15" t="s">
        <v>96</v>
      </c>
      <c r="C7" s="16" t="s">
        <v>48</v>
      </c>
      <c r="D7" s="17">
        <v>58</v>
      </c>
      <c r="E7" s="18"/>
      <c r="F7" s="17"/>
      <c r="G7" s="18"/>
      <c r="H7" s="19">
        <f>SUM(D7*(E7+F7+G7))</f>
        <v>0</v>
      </c>
      <c r="I7" s="32" t="s">
        <v>97</v>
      </c>
    </row>
    <row r="8" spans="1:9" s="3" customFormat="1" ht="29.25" customHeight="1">
      <c r="A8" s="14" t="s">
        <v>46</v>
      </c>
      <c r="B8" s="15" t="s">
        <v>98</v>
      </c>
      <c r="C8" s="16" t="s">
        <v>48</v>
      </c>
      <c r="D8" s="17">
        <v>10</v>
      </c>
      <c r="E8" s="18"/>
      <c r="F8" s="17"/>
      <c r="G8" s="18"/>
      <c r="H8" s="19">
        <f t="shared" ref="H8:H15" si="0">SUM(D8*(E8+F8+G8))</f>
        <v>0</v>
      </c>
      <c r="I8" s="32" t="s">
        <v>99</v>
      </c>
    </row>
    <row r="9" spans="1:9" s="3" customFormat="1" ht="32.1" customHeight="1">
      <c r="A9" s="14" t="s">
        <v>49</v>
      </c>
      <c r="B9" s="15" t="s">
        <v>100</v>
      </c>
      <c r="C9" s="16" t="s">
        <v>41</v>
      </c>
      <c r="D9" s="17">
        <v>30</v>
      </c>
      <c r="E9" s="18"/>
      <c r="F9" s="17"/>
      <c r="G9" s="18"/>
      <c r="H9" s="19">
        <f t="shared" si="0"/>
        <v>0</v>
      </c>
      <c r="I9" s="32" t="s">
        <v>101</v>
      </c>
    </row>
    <row r="10" spans="1:9" s="3" customFormat="1" ht="29.25" customHeight="1">
      <c r="A10" s="14" t="s">
        <v>52</v>
      </c>
      <c r="B10" s="15" t="s">
        <v>102</v>
      </c>
      <c r="C10" s="16" t="s">
        <v>41</v>
      </c>
      <c r="D10" s="17">
        <v>5</v>
      </c>
      <c r="E10" s="18"/>
      <c r="F10" s="17"/>
      <c r="G10" s="18"/>
      <c r="H10" s="19">
        <f t="shared" si="0"/>
        <v>0</v>
      </c>
      <c r="I10" s="32" t="s">
        <v>103</v>
      </c>
    </row>
    <row r="11" spans="1:9" s="3" customFormat="1" ht="29.25" customHeight="1">
      <c r="A11" s="14" t="s">
        <v>55</v>
      </c>
      <c r="B11" s="15" t="s">
        <v>104</v>
      </c>
      <c r="C11" s="16" t="s">
        <v>48</v>
      </c>
      <c r="D11" s="17">
        <v>25</v>
      </c>
      <c r="E11" s="18"/>
      <c r="F11" s="17"/>
      <c r="G11" s="18"/>
      <c r="H11" s="19">
        <f t="shared" si="0"/>
        <v>0</v>
      </c>
      <c r="I11" s="32" t="s">
        <v>105</v>
      </c>
    </row>
    <row r="12" spans="1:9" s="3" customFormat="1" ht="51" customHeight="1">
      <c r="A12" s="14" t="s">
        <v>58</v>
      </c>
      <c r="B12" s="15" t="s">
        <v>106</v>
      </c>
      <c r="C12" s="16" t="s">
        <v>41</v>
      </c>
      <c r="D12" s="17">
        <v>39</v>
      </c>
      <c r="E12" s="18"/>
      <c r="F12" s="17"/>
      <c r="G12" s="18"/>
      <c r="H12" s="19">
        <f t="shared" si="0"/>
        <v>0</v>
      </c>
      <c r="I12" s="32" t="s">
        <v>107</v>
      </c>
    </row>
    <row r="13" spans="1:9" s="3" customFormat="1" ht="48" customHeight="1">
      <c r="A13" s="14" t="s">
        <v>60</v>
      </c>
      <c r="B13" s="15" t="s">
        <v>108</v>
      </c>
      <c r="C13" s="16" t="s">
        <v>48</v>
      </c>
      <c r="D13" s="17">
        <v>13</v>
      </c>
      <c r="E13" s="18"/>
      <c r="F13" s="17"/>
      <c r="G13" s="18"/>
      <c r="H13" s="19">
        <f t="shared" si="0"/>
        <v>0</v>
      </c>
      <c r="I13" s="32" t="s">
        <v>107</v>
      </c>
    </row>
    <row r="14" spans="1:9" s="3" customFormat="1" ht="33" customHeight="1">
      <c r="A14" s="14" t="s">
        <v>62</v>
      </c>
      <c r="B14" s="15" t="s">
        <v>109</v>
      </c>
      <c r="C14" s="16" t="s">
        <v>48</v>
      </c>
      <c r="D14" s="17">
        <v>25</v>
      </c>
      <c r="E14" s="18"/>
      <c r="F14" s="17"/>
      <c r="G14" s="18"/>
      <c r="H14" s="19">
        <f t="shared" si="0"/>
        <v>0</v>
      </c>
      <c r="I14" s="32" t="s">
        <v>110</v>
      </c>
    </row>
    <row r="15" spans="1:9" s="3" customFormat="1" ht="33" customHeight="1">
      <c r="A15" s="14" t="s">
        <v>85</v>
      </c>
      <c r="B15" s="15" t="s">
        <v>111</v>
      </c>
      <c r="C15" s="16" t="s">
        <v>41</v>
      </c>
      <c r="D15" s="17">
        <v>78</v>
      </c>
      <c r="E15" s="18"/>
      <c r="F15" s="17"/>
      <c r="G15" s="18"/>
      <c r="H15" s="19">
        <f t="shared" si="0"/>
        <v>0</v>
      </c>
      <c r="I15" s="32" t="s">
        <v>112</v>
      </c>
    </row>
    <row r="16" spans="1:9" s="4" customFormat="1" ht="28.5" customHeight="1">
      <c r="A16" s="14"/>
      <c r="B16" s="20" t="s">
        <v>91</v>
      </c>
      <c r="C16" s="21"/>
      <c r="D16" s="22"/>
      <c r="E16" s="23"/>
      <c r="F16" s="23"/>
      <c r="G16" s="23"/>
      <c r="H16" s="24">
        <f>SUM(H6:H15)</f>
        <v>0</v>
      </c>
      <c r="I16" s="33"/>
    </row>
    <row r="17" spans="1:9" s="2" customFormat="1" ht="32.25" customHeight="1">
      <c r="A17" s="8" t="s">
        <v>113</v>
      </c>
      <c r="B17" s="110" t="s">
        <v>114</v>
      </c>
      <c r="C17" s="110"/>
      <c r="D17" s="110"/>
      <c r="E17" s="110"/>
      <c r="F17" s="110"/>
      <c r="G17" s="110"/>
      <c r="H17" s="110"/>
      <c r="I17" s="111"/>
    </row>
    <row r="18" spans="1:9" s="2" customFormat="1" ht="32.25" customHeight="1">
      <c r="A18" s="9" t="s">
        <v>3</v>
      </c>
      <c r="B18" s="10" t="s">
        <v>32</v>
      </c>
      <c r="C18" s="11" t="s">
        <v>33</v>
      </c>
      <c r="D18" s="12" t="s">
        <v>6</v>
      </c>
      <c r="E18" s="12" t="s">
        <v>34</v>
      </c>
      <c r="F18" s="12" t="s">
        <v>35</v>
      </c>
      <c r="G18" s="12" t="s">
        <v>36</v>
      </c>
      <c r="H18" s="13" t="s">
        <v>37</v>
      </c>
      <c r="I18" s="31" t="s">
        <v>38</v>
      </c>
    </row>
    <row r="19" spans="1:9" s="3" customFormat="1" ht="29.25" customHeight="1">
      <c r="A19" s="14" t="s">
        <v>115</v>
      </c>
      <c r="B19" s="15" t="s">
        <v>116</v>
      </c>
      <c r="C19" s="16" t="s">
        <v>41</v>
      </c>
      <c r="D19" s="17">
        <v>62</v>
      </c>
      <c r="E19" s="18"/>
      <c r="F19" s="17"/>
      <c r="G19" s="18"/>
      <c r="H19" s="19">
        <f>SUM(D19*(E19+F19+G19))</f>
        <v>0</v>
      </c>
      <c r="I19" s="32" t="s">
        <v>117</v>
      </c>
    </row>
    <row r="20" spans="1:9" s="3" customFormat="1" ht="29.25" customHeight="1">
      <c r="A20" s="14" t="s">
        <v>118</v>
      </c>
      <c r="B20" s="15" t="s">
        <v>119</v>
      </c>
      <c r="C20" s="16" t="s">
        <v>80</v>
      </c>
      <c r="D20" s="17">
        <v>2</v>
      </c>
      <c r="E20" s="18"/>
      <c r="F20" s="17"/>
      <c r="G20" s="18"/>
      <c r="H20" s="19">
        <f t="shared" ref="H20:H28" si="1">SUM(D20*(E20+F20+G20))</f>
        <v>0</v>
      </c>
      <c r="I20" s="32" t="s">
        <v>120</v>
      </c>
    </row>
    <row r="21" spans="1:9" s="3" customFormat="1" ht="66" customHeight="1">
      <c r="A21" s="14" t="s">
        <v>121</v>
      </c>
      <c r="B21" s="15" t="s">
        <v>122</v>
      </c>
      <c r="C21" s="16" t="s">
        <v>41</v>
      </c>
      <c r="D21" s="17">
        <v>200</v>
      </c>
      <c r="E21" s="18"/>
      <c r="F21" s="17"/>
      <c r="G21" s="18"/>
      <c r="H21" s="19">
        <f t="shared" si="1"/>
        <v>0</v>
      </c>
      <c r="I21" s="32" t="s">
        <v>123</v>
      </c>
    </row>
    <row r="22" spans="1:9" s="3" customFormat="1" ht="29.25" customHeight="1">
      <c r="A22" s="14" t="s">
        <v>124</v>
      </c>
      <c r="B22" s="15" t="s">
        <v>125</v>
      </c>
      <c r="C22" s="16" t="s">
        <v>48</v>
      </c>
      <c r="D22" s="17">
        <v>200</v>
      </c>
      <c r="E22" s="18"/>
      <c r="F22" s="17"/>
      <c r="G22" s="18"/>
      <c r="H22" s="19">
        <f t="shared" si="1"/>
        <v>0</v>
      </c>
      <c r="I22" s="32" t="s">
        <v>126</v>
      </c>
    </row>
    <row r="23" spans="1:9" s="3" customFormat="1" ht="30.95" customHeight="1">
      <c r="A23" s="14" t="s">
        <v>127</v>
      </c>
      <c r="B23" s="15" t="s">
        <v>128</v>
      </c>
      <c r="C23" s="16" t="s">
        <v>41</v>
      </c>
      <c r="D23" s="17">
        <v>120</v>
      </c>
      <c r="E23" s="18"/>
      <c r="F23" s="17"/>
      <c r="G23" s="18"/>
      <c r="H23" s="19">
        <f t="shared" si="1"/>
        <v>0</v>
      </c>
      <c r="I23" s="32" t="s">
        <v>129</v>
      </c>
    </row>
    <row r="24" spans="1:9" s="3" customFormat="1" ht="29.25" customHeight="1">
      <c r="A24" s="14" t="s">
        <v>130</v>
      </c>
      <c r="B24" s="15" t="s">
        <v>131</v>
      </c>
      <c r="C24" s="16" t="s">
        <v>48</v>
      </c>
      <c r="D24" s="17">
        <v>24</v>
      </c>
      <c r="E24" s="18"/>
      <c r="F24" s="17"/>
      <c r="G24" s="18"/>
      <c r="H24" s="19">
        <f t="shared" si="1"/>
        <v>0</v>
      </c>
      <c r="I24" s="32" t="s">
        <v>132</v>
      </c>
    </row>
    <row r="25" spans="1:9" s="3" customFormat="1" ht="29.25" customHeight="1">
      <c r="A25" s="14" t="s">
        <v>133</v>
      </c>
      <c r="B25" s="15" t="s">
        <v>134</v>
      </c>
      <c r="C25" s="16" t="s">
        <v>48</v>
      </c>
      <c r="D25" s="17">
        <v>52</v>
      </c>
      <c r="E25" s="18"/>
      <c r="F25" s="17"/>
      <c r="G25" s="18"/>
      <c r="H25" s="19">
        <f t="shared" si="1"/>
        <v>0</v>
      </c>
      <c r="I25" s="32" t="s">
        <v>135</v>
      </c>
    </row>
    <row r="26" spans="1:9" s="3" customFormat="1" ht="29.25" customHeight="1">
      <c r="A26" s="14" t="s">
        <v>136</v>
      </c>
      <c r="B26" s="15" t="s">
        <v>137</v>
      </c>
      <c r="C26" s="16" t="s">
        <v>48</v>
      </c>
      <c r="D26" s="17">
        <v>148</v>
      </c>
      <c r="E26" s="18"/>
      <c r="F26" s="17"/>
      <c r="G26" s="18"/>
      <c r="H26" s="19">
        <f t="shared" si="1"/>
        <v>0</v>
      </c>
      <c r="I26" s="32" t="s">
        <v>135</v>
      </c>
    </row>
    <row r="27" spans="1:9" s="3" customFormat="1" ht="48" customHeight="1">
      <c r="A27" s="14" t="s">
        <v>138</v>
      </c>
      <c r="B27" s="15" t="s">
        <v>108</v>
      </c>
      <c r="C27" s="16" t="s">
        <v>48</v>
      </c>
      <c r="D27" s="17">
        <v>39</v>
      </c>
      <c r="E27" s="18"/>
      <c r="F27" s="17"/>
      <c r="G27" s="18"/>
      <c r="H27" s="19">
        <f t="shared" si="1"/>
        <v>0</v>
      </c>
      <c r="I27" s="32" t="s">
        <v>107</v>
      </c>
    </row>
    <row r="28" spans="1:9" s="3" customFormat="1" ht="48" customHeight="1">
      <c r="A28" s="14" t="s">
        <v>139</v>
      </c>
      <c r="B28" s="15" t="s">
        <v>140</v>
      </c>
      <c r="C28" s="16" t="s">
        <v>48</v>
      </c>
      <c r="D28" s="17">
        <v>78</v>
      </c>
      <c r="E28" s="18"/>
      <c r="F28" s="17"/>
      <c r="G28" s="18"/>
      <c r="H28" s="19">
        <f t="shared" si="1"/>
        <v>0</v>
      </c>
      <c r="I28" s="32" t="s">
        <v>141</v>
      </c>
    </row>
    <row r="29" spans="1:9" s="3" customFormat="1" ht="33" customHeight="1">
      <c r="A29" s="14" t="s">
        <v>142</v>
      </c>
      <c r="B29" s="15" t="s">
        <v>143</v>
      </c>
      <c r="C29" s="16" t="s">
        <v>48</v>
      </c>
      <c r="D29" s="17">
        <v>14</v>
      </c>
      <c r="E29" s="18"/>
      <c r="F29" s="17"/>
      <c r="G29" s="18"/>
      <c r="H29" s="19">
        <f t="shared" ref="H29:H39" si="2">SUM(D29*(E29+F29+G29))</f>
        <v>0</v>
      </c>
      <c r="I29" s="32" t="s">
        <v>144</v>
      </c>
    </row>
    <row r="30" spans="1:9" s="3" customFormat="1" ht="39.950000000000003" customHeight="1">
      <c r="A30" s="14" t="s">
        <v>145</v>
      </c>
      <c r="B30" s="15" t="s">
        <v>146</v>
      </c>
      <c r="C30" s="16" t="s">
        <v>41</v>
      </c>
      <c r="D30" s="17">
        <v>200</v>
      </c>
      <c r="E30" s="18"/>
      <c r="F30" s="17"/>
      <c r="G30" s="18"/>
      <c r="H30" s="19">
        <f t="shared" si="2"/>
        <v>0</v>
      </c>
      <c r="I30" s="32" t="s">
        <v>147</v>
      </c>
    </row>
    <row r="31" spans="1:9" s="3" customFormat="1" ht="33" customHeight="1">
      <c r="A31" s="14" t="s">
        <v>148</v>
      </c>
      <c r="B31" s="15" t="s">
        <v>149</v>
      </c>
      <c r="C31" s="16" t="s">
        <v>41</v>
      </c>
      <c r="D31" s="17">
        <v>120</v>
      </c>
      <c r="E31" s="18"/>
      <c r="F31" s="17"/>
      <c r="G31" s="18"/>
      <c r="H31" s="19">
        <f t="shared" si="2"/>
        <v>0</v>
      </c>
      <c r="I31" s="32" t="s">
        <v>150</v>
      </c>
    </row>
    <row r="32" spans="1:9" s="3" customFormat="1" ht="29.25" customHeight="1">
      <c r="A32" s="14" t="s">
        <v>151</v>
      </c>
      <c r="B32" s="15" t="s">
        <v>152</v>
      </c>
      <c r="C32" s="16" t="s">
        <v>41</v>
      </c>
      <c r="D32" s="17">
        <v>78</v>
      </c>
      <c r="E32" s="18"/>
      <c r="F32" s="17"/>
      <c r="G32" s="18"/>
      <c r="H32" s="19">
        <f t="shared" si="2"/>
        <v>0</v>
      </c>
      <c r="I32" s="32" t="s">
        <v>153</v>
      </c>
    </row>
    <row r="33" spans="1:9" s="3" customFormat="1" ht="33" customHeight="1">
      <c r="A33" s="14" t="s">
        <v>154</v>
      </c>
      <c r="B33" s="15" t="s">
        <v>155</v>
      </c>
      <c r="C33" s="16" t="s">
        <v>48</v>
      </c>
      <c r="D33" s="17">
        <v>50</v>
      </c>
      <c r="E33" s="18"/>
      <c r="F33" s="17"/>
      <c r="G33" s="18"/>
      <c r="H33" s="19">
        <f t="shared" si="2"/>
        <v>0</v>
      </c>
      <c r="I33" s="32" t="s">
        <v>156</v>
      </c>
    </row>
    <row r="34" spans="1:9" s="3" customFormat="1" ht="33" customHeight="1">
      <c r="A34" s="14" t="s">
        <v>157</v>
      </c>
      <c r="B34" s="15" t="s">
        <v>158</v>
      </c>
      <c r="C34" s="16" t="s">
        <v>80</v>
      </c>
      <c r="D34" s="17">
        <v>6</v>
      </c>
      <c r="E34" s="18"/>
      <c r="F34" s="17"/>
      <c r="G34" s="18"/>
      <c r="H34" s="19">
        <f t="shared" si="2"/>
        <v>0</v>
      </c>
      <c r="I34" s="32" t="s">
        <v>159</v>
      </c>
    </row>
    <row r="35" spans="1:9" s="3" customFormat="1" ht="33" customHeight="1">
      <c r="A35" s="14" t="s">
        <v>160</v>
      </c>
      <c r="B35" s="15" t="s">
        <v>161</v>
      </c>
      <c r="C35" s="16" t="s">
        <v>80</v>
      </c>
      <c r="D35" s="17">
        <v>6</v>
      </c>
      <c r="E35" s="18"/>
      <c r="F35" s="17"/>
      <c r="G35" s="18"/>
      <c r="H35" s="19">
        <f t="shared" si="2"/>
        <v>0</v>
      </c>
      <c r="I35" s="32" t="s">
        <v>162</v>
      </c>
    </row>
    <row r="36" spans="1:9" s="3" customFormat="1" ht="33" customHeight="1">
      <c r="A36" s="14" t="s">
        <v>163</v>
      </c>
      <c r="B36" s="15" t="s">
        <v>164</v>
      </c>
      <c r="C36" s="16" t="s">
        <v>41</v>
      </c>
      <c r="D36" s="17">
        <v>120</v>
      </c>
      <c r="E36" s="18"/>
      <c r="F36" s="17"/>
      <c r="G36" s="18"/>
      <c r="H36" s="19">
        <f t="shared" si="2"/>
        <v>0</v>
      </c>
      <c r="I36" s="32" t="s">
        <v>165</v>
      </c>
    </row>
    <row r="37" spans="1:9" s="3" customFormat="1" ht="33" customHeight="1">
      <c r="A37" s="14" t="s">
        <v>166</v>
      </c>
      <c r="B37" s="15" t="s">
        <v>167</v>
      </c>
      <c r="C37" s="16" t="s">
        <v>41</v>
      </c>
      <c r="D37" s="17">
        <v>26</v>
      </c>
      <c r="E37" s="18"/>
      <c r="F37" s="17"/>
      <c r="G37" s="18"/>
      <c r="H37" s="19">
        <f t="shared" si="2"/>
        <v>0</v>
      </c>
      <c r="I37" s="32" t="s">
        <v>168</v>
      </c>
    </row>
    <row r="38" spans="1:9" s="3" customFormat="1" ht="33" customHeight="1">
      <c r="A38" s="14" t="s">
        <v>169</v>
      </c>
      <c r="B38" s="15" t="s">
        <v>170</v>
      </c>
      <c r="C38" s="16" t="s">
        <v>41</v>
      </c>
      <c r="D38" s="17">
        <v>35</v>
      </c>
      <c r="E38" s="18"/>
      <c r="F38" s="17"/>
      <c r="G38" s="18"/>
      <c r="H38" s="19">
        <f t="shared" si="2"/>
        <v>0</v>
      </c>
      <c r="I38" s="32" t="s">
        <v>171</v>
      </c>
    </row>
    <row r="39" spans="1:9" s="3" customFormat="1" ht="33" customHeight="1">
      <c r="A39" s="14" t="s">
        <v>172</v>
      </c>
      <c r="B39" s="15" t="s">
        <v>173</v>
      </c>
      <c r="C39" s="16" t="s">
        <v>41</v>
      </c>
      <c r="D39" s="17">
        <v>33</v>
      </c>
      <c r="E39" s="18"/>
      <c r="F39" s="17"/>
      <c r="G39" s="18"/>
      <c r="H39" s="19">
        <f t="shared" si="2"/>
        <v>0</v>
      </c>
      <c r="I39" s="32" t="s">
        <v>174</v>
      </c>
    </row>
    <row r="40" spans="1:9" s="4" customFormat="1" ht="28.5" customHeight="1">
      <c r="A40" s="14"/>
      <c r="B40" s="20" t="s">
        <v>91</v>
      </c>
      <c r="C40" s="21"/>
      <c r="D40" s="22"/>
      <c r="E40" s="23"/>
      <c r="F40" s="23"/>
      <c r="G40" s="23"/>
      <c r="H40" s="24">
        <f>SUM(H19:H39)</f>
        <v>0</v>
      </c>
      <c r="I40" s="33"/>
    </row>
    <row r="41" spans="1:9" s="4" customFormat="1" ht="28.5" customHeight="1">
      <c r="A41" s="25"/>
      <c r="B41" s="26" t="s">
        <v>175</v>
      </c>
      <c r="C41" s="27"/>
      <c r="D41" s="28"/>
      <c r="E41" s="29"/>
      <c r="F41" s="29"/>
      <c r="G41" s="29"/>
      <c r="H41" s="30">
        <f>H40+H16</f>
        <v>0</v>
      </c>
      <c r="I41" s="34"/>
    </row>
  </sheetData>
  <mergeCells count="5">
    <mergeCell ref="A1:I1"/>
    <mergeCell ref="A2:I2"/>
    <mergeCell ref="B3:I3"/>
    <mergeCell ref="B4:I4"/>
    <mergeCell ref="B17:I17"/>
  </mergeCells>
  <phoneticPr fontId="23" type="noConversion"/>
  <pageMargins left="0.39305555555555599" right="0.25972222222222202" top="0.468055555555556" bottom="0.31041666666666701" header="1.1416666666666699" footer="0.20069444444444401"/>
  <pageSetup paperSize="9" orientation="landscape"/>
  <headerFooter>
    <oddHeader>&amp;C&amp;G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统计表 </vt:lpstr>
      <vt:lpstr>拆除部分</vt:lpstr>
      <vt:lpstr>电路部分</vt:lpstr>
      <vt:lpstr>装饰部分</vt:lpstr>
      <vt:lpstr>拆除部分!Print_Area</vt:lpstr>
      <vt:lpstr>电路部分!Print_Area</vt:lpstr>
      <vt:lpstr>'统计表 '!Print_Area</vt:lpstr>
      <vt:lpstr>装饰部分!Print_Area</vt:lpstr>
      <vt:lpstr>'统计表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China</cp:lastModifiedBy>
  <cp:lastPrinted>2020-04-17T07:10:00Z</cp:lastPrinted>
  <dcterms:created xsi:type="dcterms:W3CDTF">2006-09-13T11:21:00Z</dcterms:created>
  <dcterms:modified xsi:type="dcterms:W3CDTF">2022-01-12T05:44:20Z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D38C2BC6D9034C48A68A7675329A43DE</vt:lpwstr>
  </property>
</Properties>
</file>