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880" windowHeight="10440" activeTab="0"/>
  </bookViews>
  <sheets>
    <sheet name="20190930" sheetId="1" r:id="rId1"/>
  </sheets>
  <definedNames>
    <definedName name="2013年1至13会计期_部门预算汇总">#REF!</definedName>
  </definedNames>
  <calcPr fullCalcOnLoad="1"/>
</workbook>
</file>

<file path=xl/comments1.xml><?xml version="1.0" encoding="utf-8"?>
<comments xmlns="http://schemas.openxmlformats.org/spreadsheetml/2006/main">
  <authors>
    <author>hmm</author>
  </authors>
  <commentList>
    <comment ref="H9" authorId="0">
      <text>
        <r>
          <rPr>
            <sz val="9"/>
            <rFont val="宋体"/>
            <family val="0"/>
          </rPr>
          <t>2018.11 145# 预付上海因伦电子 22W,2018年12月418# 预付深圳新凯通达科技 29W</t>
        </r>
      </text>
    </comment>
    <comment ref="H14" authorId="0">
      <text>
        <r>
          <rPr>
            <b/>
            <sz val="9"/>
            <rFont val="宋体"/>
            <family val="0"/>
          </rPr>
          <t>hmm:</t>
        </r>
        <r>
          <rPr>
            <sz val="9"/>
            <rFont val="宋体"/>
            <family val="0"/>
          </rPr>
          <t xml:space="preserve">
2018年12月 501#预付上海玥康建筑 8.4W</t>
        </r>
      </text>
    </comment>
  </commentList>
</comments>
</file>

<file path=xl/sharedStrings.xml><?xml version="1.0" encoding="utf-8"?>
<sst xmlns="http://schemas.openxmlformats.org/spreadsheetml/2006/main" count="92" uniqueCount="91">
  <si>
    <t>序号</t>
  </si>
  <si>
    <t>项目编号</t>
  </si>
  <si>
    <t>项目类别</t>
  </si>
  <si>
    <t>项目名称</t>
  </si>
  <si>
    <t>小计</t>
  </si>
  <si>
    <t>常健聪-国际商务学科平台建设实践与研究</t>
  </si>
  <si>
    <t>2018年</t>
  </si>
  <si>
    <t>2018年政府扶持专项资金收支明细表</t>
  </si>
  <si>
    <t>Z30001-18-01</t>
  </si>
  <si>
    <t>朱少达-资源建设和设备更新</t>
  </si>
  <si>
    <t>Z30001-18-02</t>
  </si>
  <si>
    <t>阮鹏-数字化校园建设四期（上）</t>
  </si>
  <si>
    <t>Z30001-18-03</t>
  </si>
  <si>
    <t>周宇华-学生宿舍老旧空调置换更新项目</t>
  </si>
  <si>
    <t>Z30001-18-04</t>
  </si>
  <si>
    <t>陈莲君-ICT智能应用专业群一流本科建设（一期）</t>
  </si>
  <si>
    <t>Z30001-18-05</t>
  </si>
  <si>
    <t>吕乐-SDL Trados计算机辅助翻译实验室</t>
  </si>
  <si>
    <t>Z30001-18-06</t>
  </si>
  <si>
    <t>徐方勤-电子信息类专业学位点建设</t>
  </si>
  <si>
    <t>Z30001-18-07</t>
  </si>
  <si>
    <t>刘衔宇-珠宝学院综合实验实践基地建设二期</t>
  </si>
  <si>
    <t>Z30001-18-08</t>
  </si>
  <si>
    <t>都海良-机器人工程应用型学位点建设与研究</t>
  </si>
  <si>
    <t>Z30001-18-09</t>
  </si>
  <si>
    <t>朱兴敏-职业技术学院综合实训中心</t>
  </si>
  <si>
    <t>Z30001-18-10</t>
  </si>
  <si>
    <t>周英芬-经济管理实验中心建设</t>
  </si>
  <si>
    <t>Z30001-18-11</t>
  </si>
  <si>
    <t>周荣玲-学生学习支持中心建设（四期）</t>
  </si>
  <si>
    <t>Z30001-18-12</t>
  </si>
  <si>
    <t>张业盛-汽车实训中心升级改造项目</t>
  </si>
  <si>
    <t>Z30001-18-13</t>
  </si>
  <si>
    <t>张业盛-校园修缮项目（二期）</t>
  </si>
  <si>
    <t>Z30001-18-14</t>
  </si>
  <si>
    <t>潘铭杰-3D打印及机器人控制实验室建设</t>
  </si>
  <si>
    <t>Z30001-18-15</t>
  </si>
  <si>
    <t>Z90013-18-01</t>
  </si>
  <si>
    <t>陈伟-党建A7-民办高校辅导员研修基地建设</t>
  </si>
  <si>
    <t>Z90013-18-02</t>
  </si>
  <si>
    <t>夏雨-党建B54-上海建桥学院党风廉政风险防控体系建设</t>
  </si>
  <si>
    <t>Z90013-18-03</t>
  </si>
  <si>
    <t>杨真真-党建B55-上海建桥学院学生心理健康教育线上线</t>
  </si>
  <si>
    <t>Z90013-18-04</t>
  </si>
  <si>
    <t>高雅-党建B56-上海建桥学院群团工作创新项目建设</t>
  </si>
  <si>
    <t>Z90013-18-05</t>
  </si>
  <si>
    <t>徐皓刚-党建B57-建桥校园文化与形象品牌建设</t>
  </si>
  <si>
    <t>Z90013-18-06</t>
  </si>
  <si>
    <t>张宁-党建B59-上海建桥学院师德师风建设长效机制构建</t>
  </si>
  <si>
    <r>
      <t>党建5</t>
    </r>
    <r>
      <rPr>
        <sz val="10"/>
        <rFont val="宋体"/>
        <family val="0"/>
      </rPr>
      <t>4</t>
    </r>
    <r>
      <rPr>
        <sz val="10"/>
        <rFont val="宋体"/>
        <family val="0"/>
      </rPr>
      <t>0万</t>
    </r>
  </si>
  <si>
    <t>Z20001-18-01</t>
  </si>
  <si>
    <t>聂博-大学生职业规划课程课程思政的研究与实践</t>
  </si>
  <si>
    <t>Z20001-18-02</t>
  </si>
  <si>
    <t>李晓璐-OBE理念下商科类专业课程思政教育实践路径</t>
  </si>
  <si>
    <t>Z20001-18-03</t>
  </si>
  <si>
    <t>叶媛媛-大学生第二课堂课程开展课程思政教育研究</t>
  </si>
  <si>
    <t>Z20001-18-04</t>
  </si>
  <si>
    <t>姚理想-课程思政视域下民办高校辅导员与专业课教</t>
  </si>
  <si>
    <t>Z20001-18-05</t>
  </si>
  <si>
    <t>陈明-&lt;汽车文化鉴赏&gt;课程思政示范性课程与实施路径研</t>
  </si>
  <si>
    <t>Z20001-18-06</t>
  </si>
  <si>
    <t>赵健品-人类群星闪耀时――以名人传记建设德语阅读课</t>
  </si>
  <si>
    <t>Z20001-18-07</t>
  </si>
  <si>
    <t>陈虹娇-民族音乐欣赏与思想政治教育的融合教学研究</t>
  </si>
  <si>
    <t>Z20001-18-08</t>
  </si>
  <si>
    <t>彭杜鹃-民办高校英语专业课程思政建设探讨</t>
  </si>
  <si>
    <t>Z20001-18-09</t>
  </si>
  <si>
    <t>张文青-《汽车电控技术与检修》课程思政建设</t>
  </si>
  <si>
    <t>Z20001-18-10</t>
  </si>
  <si>
    <t>周天舒-课程思政教育下的民办院校专业课程课堂</t>
  </si>
  <si>
    <t>Z20001-18-11</t>
  </si>
  <si>
    <t>郑萱童-大学英语教学中融入思想政治教育的途径研究</t>
  </si>
  <si>
    <t>Z20001-18-12</t>
  </si>
  <si>
    <t>徐爽-德语专业跨文化交际课程中思想政治元素的梳理</t>
  </si>
  <si>
    <t>Z20003-18-01</t>
  </si>
  <si>
    <t>高校教师产学研践习计划（林安洪）</t>
  </si>
  <si>
    <t>Z20006-18-01</t>
  </si>
  <si>
    <t>高校教师培养计划国外访学（王海燕）</t>
  </si>
  <si>
    <t>Z20013-18-01</t>
  </si>
  <si>
    <t>高校青年骨干教师国内访问学者项目（王颖/白皓/李兰）</t>
  </si>
  <si>
    <r>
      <t>内涵建设3</t>
    </r>
    <r>
      <rPr>
        <sz val="10"/>
        <rFont val="宋体"/>
        <family val="0"/>
      </rPr>
      <t>316.5</t>
    </r>
    <r>
      <rPr>
        <sz val="10"/>
        <rFont val="宋体"/>
        <family val="0"/>
      </rPr>
      <t>万</t>
    </r>
  </si>
  <si>
    <r>
      <t>师资队伍建设项目80.5</t>
    </r>
    <r>
      <rPr>
        <sz val="10"/>
        <rFont val="宋体"/>
        <family val="0"/>
      </rPr>
      <t>万</t>
    </r>
  </si>
  <si>
    <r>
      <t>资金到账时间：2018年3月29</t>
    </r>
    <r>
      <rPr>
        <sz val="9"/>
        <rFont val="宋体"/>
        <family val="0"/>
      </rPr>
      <t>日、6月2</t>
    </r>
    <r>
      <rPr>
        <sz val="9"/>
        <rFont val="宋体"/>
        <family val="0"/>
      </rPr>
      <t>9</t>
    </r>
    <r>
      <rPr>
        <sz val="9"/>
        <rFont val="宋体"/>
        <family val="0"/>
      </rPr>
      <t>日</t>
    </r>
  </si>
  <si>
    <r>
      <t>201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年</t>
    </r>
  </si>
  <si>
    <t>资金执行率</t>
  </si>
  <si>
    <t>小    计</t>
  </si>
  <si>
    <r>
      <t>截止时间：2019</t>
    </r>
    <r>
      <rPr>
        <b/>
        <sz val="9"/>
        <rFont val="宋体"/>
        <family val="0"/>
      </rPr>
      <t>年</t>
    </r>
    <r>
      <rPr>
        <b/>
        <sz val="9"/>
        <rFont val="宋体"/>
        <family val="0"/>
      </rPr>
      <t>9月3</t>
    </r>
    <r>
      <rPr>
        <b/>
        <sz val="9"/>
        <rFont val="宋体"/>
        <family val="0"/>
      </rPr>
      <t>0</t>
    </r>
    <r>
      <rPr>
        <b/>
        <sz val="9"/>
        <rFont val="宋体"/>
        <family val="0"/>
      </rPr>
      <t>日</t>
    </r>
  </si>
  <si>
    <t>项目收入</t>
  </si>
  <si>
    <t>项目支出</t>
  </si>
  <si>
    <t>项目余额</t>
  </si>
  <si>
    <t>预付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</si>
</sst>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_-* #,##0.00_-;\-* #,##0.00_-;_-* &quot;-&quot;_-;_-@_-"/>
    <numFmt numFmtId="181" formatCode="0.0%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_-;_-@_-"/>
    <numFmt numFmtId="185" formatCode="_-* #,##0.0_-;\-* #,##0.0_-;_-* &quot;-&quot;_-;_-@_-"/>
    <numFmt numFmtId="186" formatCode="_-* #,##0.0000_-;\-* #,##0.0000_-;_-* &quot;-&quot;_-;_-@_-"/>
  </numFmts>
  <fonts count="45">
    <font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name val="Calibri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>
      <alignment/>
      <protection/>
    </xf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7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7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3" fillId="32" borderId="8" applyNumberFormat="0" applyFont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0" borderId="0" xfId="0" applyAlignment="1">
      <alignment horizontal="center"/>
    </xf>
    <xf numFmtId="0" fontId="2" fillId="3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77" fontId="0" fillId="0" borderId="9" xfId="52" applyFont="1" applyBorder="1" applyAlignment="1">
      <alignment/>
    </xf>
    <xf numFmtId="180" fontId="0" fillId="0" borderId="9" xfId="54" applyNumberFormat="1" applyFont="1" applyBorder="1" applyAlignment="1">
      <alignment/>
    </xf>
    <xf numFmtId="0" fontId="3" fillId="33" borderId="0" xfId="0" applyFont="1" applyFill="1" applyAlignment="1">
      <alignment horizontal="center"/>
    </xf>
    <xf numFmtId="181" fontId="3" fillId="33" borderId="0" xfId="33" applyNumberFormat="1" applyFont="1" applyFill="1" applyAlignment="1">
      <alignment horizontal="center"/>
    </xf>
    <xf numFmtId="0" fontId="2" fillId="33" borderId="9" xfId="0" applyFont="1" applyFill="1" applyBorder="1" applyAlignment="1">
      <alignment horizontal="center"/>
    </xf>
    <xf numFmtId="0" fontId="0" fillId="0" borderId="9" xfId="0" applyBorder="1" applyAlignment="1" quotePrefix="1">
      <alignment/>
    </xf>
    <xf numFmtId="176" fontId="0" fillId="0" borderId="9" xfId="54" applyFont="1" applyBorder="1" applyAlignment="1" quotePrefix="1">
      <alignment/>
    </xf>
    <xf numFmtId="0" fontId="2" fillId="33" borderId="9" xfId="0" applyFont="1" applyFill="1" applyBorder="1" applyAlignment="1">
      <alignment horizontal="center"/>
    </xf>
    <xf numFmtId="0" fontId="9" fillId="0" borderId="0" xfId="0" applyFont="1" applyAlignment="1">
      <alignment/>
    </xf>
    <xf numFmtId="180" fontId="0" fillId="0" borderId="9" xfId="52" applyNumberFormat="1" applyFont="1" applyBorder="1" applyAlignment="1">
      <alignment/>
    </xf>
    <xf numFmtId="10" fontId="0" fillId="33" borderId="0" xfId="33" applyNumberFormat="1" applyFont="1" applyFill="1" applyAlignment="1">
      <alignment/>
    </xf>
    <xf numFmtId="10" fontId="3" fillId="33" borderId="0" xfId="33" applyNumberFormat="1" applyFont="1" applyFill="1" applyAlignment="1">
      <alignment/>
    </xf>
    <xf numFmtId="10" fontId="0" fillId="0" borderId="0" xfId="33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 quotePrefix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2" fillId="33" borderId="12" xfId="33" applyNumberFormat="1" applyFont="1" applyFill="1" applyBorder="1" applyAlignment="1" quotePrefix="1">
      <alignment horizontal="center" vertical="center"/>
    </xf>
    <xf numFmtId="10" fontId="2" fillId="33" borderId="13" xfId="33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/>
    </xf>
    <xf numFmtId="0" fontId="2" fillId="33" borderId="9" xfId="0" applyFont="1" applyFill="1" applyBorder="1" applyAlignment="1">
      <alignment horizontal="center"/>
    </xf>
    <xf numFmtId="180" fontId="0" fillId="34" borderId="9" xfId="54" applyNumberFormat="1" applyFont="1" applyFill="1" applyBorder="1" applyAlignment="1">
      <alignment/>
    </xf>
    <xf numFmtId="181" fontId="0" fillId="0" borderId="13" xfId="33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 quotePrefix="1">
      <alignment/>
    </xf>
    <xf numFmtId="0" fontId="9" fillId="0" borderId="16" xfId="0" applyFont="1" applyBorder="1" applyAlignment="1" quotePrefix="1">
      <alignment horizontal="center"/>
    </xf>
    <xf numFmtId="177" fontId="9" fillId="0" borderId="16" xfId="52" applyFont="1" applyBorder="1" applyAlignment="1" quotePrefix="1">
      <alignment/>
    </xf>
    <xf numFmtId="180" fontId="9" fillId="0" borderId="16" xfId="54" applyNumberFormat="1" applyFont="1" applyBorder="1" applyAlignment="1">
      <alignment/>
    </xf>
    <xf numFmtId="181" fontId="9" fillId="0" borderId="17" xfId="33" applyNumberFormat="1" applyFont="1" applyBorder="1" applyAlignment="1" quotePrefix="1">
      <alignment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千位分隔 2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25">
      <selection activeCell="N9" sqref="N9"/>
    </sheetView>
  </sheetViews>
  <sheetFormatPr defaultColWidth="9.140625" defaultRowHeight="12"/>
  <cols>
    <col min="1" max="1" width="5.57421875" style="4" customWidth="1"/>
    <col min="2" max="2" width="16.8515625" style="0" customWidth="1"/>
    <col min="3" max="3" width="13.7109375" style="0" customWidth="1"/>
    <col min="4" max="4" width="46.421875" style="0" customWidth="1"/>
    <col min="5" max="6" width="18.140625" style="0" customWidth="1"/>
    <col min="7" max="8" width="17.8515625" style="0" customWidth="1"/>
    <col min="9" max="9" width="19.57421875" style="0" customWidth="1"/>
    <col min="10" max="10" width="18.421875" style="0" customWidth="1"/>
    <col min="11" max="11" width="11.57421875" style="19" customWidth="1"/>
  </cols>
  <sheetData>
    <row r="1" spans="1:11" s="1" customFormat="1" ht="27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17"/>
    </row>
    <row r="2" spans="1:11" s="1" customFormat="1" ht="14.25" customHeight="1">
      <c r="A2" s="32" t="s">
        <v>82</v>
      </c>
      <c r="B2" s="32"/>
      <c r="C2" s="32"/>
      <c r="D2" s="32"/>
      <c r="E2" s="32"/>
      <c r="F2" s="32"/>
      <c r="G2" s="32"/>
      <c r="H2" s="32"/>
      <c r="I2" s="32"/>
      <c r="J2" s="32"/>
      <c r="K2" s="17"/>
    </row>
    <row r="3" spans="1:11" s="1" customFormat="1" ht="11.25" customHeight="1" thickBot="1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17"/>
    </row>
    <row r="4" spans="1:11" s="2" customFormat="1" ht="15.75" customHeight="1">
      <c r="A4" s="34" t="s">
        <v>0</v>
      </c>
      <c r="B4" s="36" t="s">
        <v>2</v>
      </c>
      <c r="C4" s="36" t="s">
        <v>1</v>
      </c>
      <c r="D4" s="36" t="s">
        <v>3</v>
      </c>
      <c r="E4" s="23" t="s">
        <v>87</v>
      </c>
      <c r="F4" s="20" t="s">
        <v>88</v>
      </c>
      <c r="G4" s="21"/>
      <c r="H4" s="21"/>
      <c r="I4" s="22"/>
      <c r="J4" s="23" t="s">
        <v>89</v>
      </c>
      <c r="K4" s="29" t="s">
        <v>84</v>
      </c>
    </row>
    <row r="5" spans="1:11" s="2" customFormat="1" ht="18" customHeight="1">
      <c r="A5" s="35"/>
      <c r="B5" s="24"/>
      <c r="C5" s="24"/>
      <c r="D5" s="24"/>
      <c r="E5" s="24"/>
      <c r="F5" s="11" t="s">
        <v>6</v>
      </c>
      <c r="G5" s="14" t="s">
        <v>83</v>
      </c>
      <c r="H5" s="37" t="s">
        <v>90</v>
      </c>
      <c r="I5" s="5" t="s">
        <v>4</v>
      </c>
      <c r="J5" s="24"/>
      <c r="K5" s="30" t="s">
        <v>84</v>
      </c>
    </row>
    <row r="6" spans="1:11" ht="18" customHeight="1">
      <c r="A6" s="6">
        <v>1</v>
      </c>
      <c r="B6" s="25" t="s">
        <v>80</v>
      </c>
      <c r="C6" s="12" t="s">
        <v>8</v>
      </c>
      <c r="D6" s="12" t="s">
        <v>9</v>
      </c>
      <c r="E6" s="13">
        <v>3782500</v>
      </c>
      <c r="F6" s="8">
        <v>1422172.2</v>
      </c>
      <c r="G6" s="8">
        <v>1518826.36</v>
      </c>
      <c r="H6" s="8">
        <v>89000</v>
      </c>
      <c r="I6" s="8">
        <f>SUM(F6:H6)</f>
        <v>3029998.56</v>
      </c>
      <c r="J6" s="8">
        <f>E6-I6</f>
        <v>752501.44</v>
      </c>
      <c r="K6" s="39">
        <f>I6/E6</f>
        <v>0.8010571209517515</v>
      </c>
    </row>
    <row r="7" spans="1:11" ht="18" customHeight="1">
      <c r="A7" s="6">
        <v>2</v>
      </c>
      <c r="B7" s="26"/>
      <c r="C7" s="12" t="s">
        <v>10</v>
      </c>
      <c r="D7" s="12" t="s">
        <v>11</v>
      </c>
      <c r="E7" s="13">
        <v>4540000</v>
      </c>
      <c r="F7" s="8">
        <v>698975</v>
      </c>
      <c r="G7" s="8">
        <v>1928804</v>
      </c>
      <c r="H7" s="8">
        <f>147500+49800+35000+145000</f>
        <v>377300</v>
      </c>
      <c r="I7" s="8">
        <f aca="true" t="shared" si="0" ref="I7:I42">SUM(F7:H7)</f>
        <v>3005079</v>
      </c>
      <c r="J7" s="8">
        <f>E7-I7</f>
        <v>1534921</v>
      </c>
      <c r="K7" s="39">
        <f>I7/E7</f>
        <v>0.6619116740088106</v>
      </c>
    </row>
    <row r="8" spans="1:11" ht="18" customHeight="1">
      <c r="A8" s="6">
        <v>3</v>
      </c>
      <c r="B8" s="26"/>
      <c r="C8" s="12" t="s">
        <v>12</v>
      </c>
      <c r="D8" s="12" t="s">
        <v>13</v>
      </c>
      <c r="E8" s="13">
        <v>1177000</v>
      </c>
      <c r="F8" s="8"/>
      <c r="G8" s="8">
        <v>1177000</v>
      </c>
      <c r="H8" s="8"/>
      <c r="I8" s="8">
        <f t="shared" si="0"/>
        <v>1177000</v>
      </c>
      <c r="J8" s="8">
        <f>E8-I8</f>
        <v>0</v>
      </c>
      <c r="K8" s="39">
        <f>I8/E8</f>
        <v>1</v>
      </c>
    </row>
    <row r="9" spans="1:11" ht="18" customHeight="1">
      <c r="A9" s="6">
        <v>4</v>
      </c>
      <c r="B9" s="26"/>
      <c r="C9" s="12" t="s">
        <v>14</v>
      </c>
      <c r="D9" s="12" t="s">
        <v>15</v>
      </c>
      <c r="E9" s="13">
        <v>3700000</v>
      </c>
      <c r="F9" s="8"/>
      <c r="G9" s="8">
        <v>2928260</v>
      </c>
      <c r="H9" s="38">
        <f>220000</f>
        <v>220000</v>
      </c>
      <c r="I9" s="8">
        <f t="shared" si="0"/>
        <v>3148260</v>
      </c>
      <c r="J9" s="8">
        <f>E9-I9</f>
        <v>551740</v>
      </c>
      <c r="K9" s="39">
        <f>I9/E9</f>
        <v>0.8508810810810811</v>
      </c>
    </row>
    <row r="10" spans="1:11" ht="18" customHeight="1">
      <c r="A10" s="6">
        <v>5</v>
      </c>
      <c r="B10" s="26"/>
      <c r="C10" s="12" t="s">
        <v>16</v>
      </c>
      <c r="D10" s="12" t="s">
        <v>17</v>
      </c>
      <c r="E10" s="13">
        <v>915000</v>
      </c>
      <c r="F10" s="8"/>
      <c r="G10" s="8">
        <v>880000</v>
      </c>
      <c r="H10" s="8"/>
      <c r="I10" s="8">
        <f t="shared" si="0"/>
        <v>880000</v>
      </c>
      <c r="J10" s="8">
        <f>E10-I10</f>
        <v>35000</v>
      </c>
      <c r="K10" s="39">
        <f>I10/E10</f>
        <v>0.9617486338797814</v>
      </c>
    </row>
    <row r="11" spans="1:11" ht="18" customHeight="1">
      <c r="A11" s="6">
        <v>6</v>
      </c>
      <c r="B11" s="26"/>
      <c r="C11" s="12" t="s">
        <v>18</v>
      </c>
      <c r="D11" s="12" t="s">
        <v>19</v>
      </c>
      <c r="E11" s="13">
        <v>500000</v>
      </c>
      <c r="F11" s="8"/>
      <c r="G11" s="8">
        <v>12890</v>
      </c>
      <c r="H11" s="8"/>
      <c r="I11" s="8">
        <f t="shared" si="0"/>
        <v>12890</v>
      </c>
      <c r="J11" s="8">
        <f>E11-I11</f>
        <v>487110</v>
      </c>
      <c r="K11" s="39">
        <f>I11/E11</f>
        <v>0.02578</v>
      </c>
    </row>
    <row r="12" spans="1:11" ht="18" customHeight="1">
      <c r="A12" s="6">
        <v>7</v>
      </c>
      <c r="B12" s="26"/>
      <c r="C12" s="12" t="s">
        <v>20</v>
      </c>
      <c r="D12" s="12" t="s">
        <v>21</v>
      </c>
      <c r="E12" s="13">
        <v>2747100</v>
      </c>
      <c r="F12" s="8"/>
      <c r="G12" s="8">
        <v>1055904.04</v>
      </c>
      <c r="H12" s="8">
        <v>85230</v>
      </c>
      <c r="I12" s="8">
        <f t="shared" si="0"/>
        <v>1141134.04</v>
      </c>
      <c r="J12" s="8">
        <f>E12-I12</f>
        <v>1605965.96</v>
      </c>
      <c r="K12" s="39">
        <f>I12/E12</f>
        <v>0.4153958865712934</v>
      </c>
    </row>
    <row r="13" spans="1:11" ht="18" customHeight="1">
      <c r="A13" s="6">
        <v>8</v>
      </c>
      <c r="B13" s="26"/>
      <c r="C13" s="12" t="s">
        <v>22</v>
      </c>
      <c r="D13" s="12" t="s">
        <v>23</v>
      </c>
      <c r="E13" s="13">
        <v>500000</v>
      </c>
      <c r="F13" s="8">
        <v>828</v>
      </c>
      <c r="G13" s="8">
        <v>21042</v>
      </c>
      <c r="H13" s="8"/>
      <c r="I13" s="8">
        <f t="shared" si="0"/>
        <v>21870</v>
      </c>
      <c r="J13" s="8">
        <f>E13-I13</f>
        <v>478130</v>
      </c>
      <c r="K13" s="39">
        <f>I13/E13</f>
        <v>0.04374</v>
      </c>
    </row>
    <row r="14" spans="1:11" ht="18" customHeight="1">
      <c r="A14" s="6">
        <v>9</v>
      </c>
      <c r="B14" s="26"/>
      <c r="C14" s="12" t="s">
        <v>24</v>
      </c>
      <c r="D14" s="12" t="s">
        <v>25</v>
      </c>
      <c r="E14" s="13">
        <v>1080000</v>
      </c>
      <c r="F14" s="8">
        <v>34074.43</v>
      </c>
      <c r="G14" s="8">
        <v>1478.8</v>
      </c>
      <c r="H14" s="8">
        <f>84000</f>
        <v>84000</v>
      </c>
      <c r="I14" s="8">
        <f t="shared" si="0"/>
        <v>119553.23000000001</v>
      </c>
      <c r="J14" s="8">
        <f>E14-I14</f>
        <v>960446.77</v>
      </c>
      <c r="K14" s="39">
        <f>I14/E14</f>
        <v>0.1106974351851852</v>
      </c>
    </row>
    <row r="15" spans="1:11" ht="18" customHeight="1">
      <c r="A15" s="6">
        <v>10</v>
      </c>
      <c r="B15" s="26"/>
      <c r="C15" s="12" t="s">
        <v>26</v>
      </c>
      <c r="D15" s="12" t="s">
        <v>27</v>
      </c>
      <c r="E15" s="13">
        <v>2994000</v>
      </c>
      <c r="F15" s="8">
        <v>2690515</v>
      </c>
      <c r="G15" s="8">
        <v>210025</v>
      </c>
      <c r="H15" s="8"/>
      <c r="I15" s="8">
        <f t="shared" si="0"/>
        <v>2900540</v>
      </c>
      <c r="J15" s="8">
        <f>E15-I15</f>
        <v>93460</v>
      </c>
      <c r="K15" s="39">
        <f>I15/E15</f>
        <v>0.9687842351369406</v>
      </c>
    </row>
    <row r="16" spans="1:11" ht="18" customHeight="1">
      <c r="A16" s="6">
        <v>11</v>
      </c>
      <c r="B16" s="26"/>
      <c r="C16" s="12" t="s">
        <v>28</v>
      </c>
      <c r="D16" s="12" t="s">
        <v>29</v>
      </c>
      <c r="E16" s="13">
        <v>2189400</v>
      </c>
      <c r="F16" s="16">
        <v>172309.44</v>
      </c>
      <c r="G16" s="7">
        <v>576797.86</v>
      </c>
      <c r="H16" s="7">
        <f>88800+120000</f>
        <v>208800</v>
      </c>
      <c r="I16" s="8">
        <f t="shared" si="0"/>
        <v>957907.3</v>
      </c>
      <c r="J16" s="8">
        <f>E16-I16</f>
        <v>1231492.7</v>
      </c>
      <c r="K16" s="39">
        <f>I16/E16</f>
        <v>0.4375204622270942</v>
      </c>
    </row>
    <row r="17" spans="1:11" ht="18" customHeight="1">
      <c r="A17" s="6">
        <v>12</v>
      </c>
      <c r="B17" s="26"/>
      <c r="C17" s="12" t="s">
        <v>30</v>
      </c>
      <c r="D17" s="12" t="s">
        <v>31</v>
      </c>
      <c r="E17" s="13">
        <v>2000000</v>
      </c>
      <c r="F17" s="8">
        <v>1211433</v>
      </c>
      <c r="G17" s="8">
        <v>400291.9</v>
      </c>
      <c r="H17" s="8">
        <v>74154.3</v>
      </c>
      <c r="I17" s="8">
        <f t="shared" si="0"/>
        <v>1685879.2</v>
      </c>
      <c r="J17" s="8">
        <f>E17-I17</f>
        <v>314120.80000000005</v>
      </c>
      <c r="K17" s="39">
        <f>I17/E17</f>
        <v>0.8429396</v>
      </c>
    </row>
    <row r="18" spans="1:11" ht="18" customHeight="1">
      <c r="A18" s="6">
        <v>13</v>
      </c>
      <c r="B18" s="26"/>
      <c r="C18" s="12" t="s">
        <v>32</v>
      </c>
      <c r="D18" s="12" t="s">
        <v>33</v>
      </c>
      <c r="E18" s="13">
        <v>6000000</v>
      </c>
      <c r="F18" s="8">
        <v>688758.2</v>
      </c>
      <c r="G18" s="8">
        <v>2344337.7</v>
      </c>
      <c r="H18" s="8">
        <f>255000+398848+184920+162495+598272+598272</f>
        <v>2197807</v>
      </c>
      <c r="I18" s="8">
        <f t="shared" si="0"/>
        <v>5230902.9</v>
      </c>
      <c r="J18" s="8">
        <f>E18-I18</f>
        <v>769097.0999999996</v>
      </c>
      <c r="K18" s="39">
        <f>I18/E18</f>
        <v>0.87181715</v>
      </c>
    </row>
    <row r="19" spans="1:11" ht="18" customHeight="1">
      <c r="A19" s="6">
        <v>14</v>
      </c>
      <c r="B19" s="26"/>
      <c r="C19" s="12" t="s">
        <v>34</v>
      </c>
      <c r="D19" s="12" t="s">
        <v>35</v>
      </c>
      <c r="E19" s="13">
        <v>540000</v>
      </c>
      <c r="F19" s="8">
        <v>37500</v>
      </c>
      <c r="G19" s="8">
        <v>437609.99</v>
      </c>
      <c r="H19" s="8"/>
      <c r="I19" s="8">
        <f t="shared" si="0"/>
        <v>475109.99</v>
      </c>
      <c r="J19" s="8">
        <f>E19-I19</f>
        <v>64890.01000000001</v>
      </c>
      <c r="K19" s="39">
        <f>I19/E19</f>
        <v>0.8798333148148147</v>
      </c>
    </row>
    <row r="20" spans="1:11" ht="18" customHeight="1">
      <c r="A20" s="6">
        <v>15</v>
      </c>
      <c r="B20" s="26"/>
      <c r="C20" s="12" t="s">
        <v>36</v>
      </c>
      <c r="D20" s="12" t="s">
        <v>5</v>
      </c>
      <c r="E20" s="13">
        <v>500000</v>
      </c>
      <c r="F20" s="8">
        <v>10283.45</v>
      </c>
      <c r="G20" s="8">
        <v>155209.15</v>
      </c>
      <c r="H20" s="8"/>
      <c r="I20" s="8">
        <f t="shared" si="0"/>
        <v>165492.6</v>
      </c>
      <c r="J20" s="8">
        <f>E20-I20</f>
        <v>334507.4</v>
      </c>
      <c r="K20" s="39">
        <f>I20/E20</f>
        <v>0.33098520000000003</v>
      </c>
    </row>
    <row r="21" spans="1:11" ht="18" customHeight="1">
      <c r="A21" s="6">
        <v>16</v>
      </c>
      <c r="B21" s="25" t="s">
        <v>81</v>
      </c>
      <c r="C21" s="12" t="s">
        <v>50</v>
      </c>
      <c r="D21" s="12" t="s">
        <v>51</v>
      </c>
      <c r="E21" s="13">
        <v>40000</v>
      </c>
      <c r="F21" s="7"/>
      <c r="G21" s="8">
        <v>16000</v>
      </c>
      <c r="H21" s="8"/>
      <c r="I21" s="8">
        <f t="shared" si="0"/>
        <v>16000</v>
      </c>
      <c r="J21" s="8">
        <f>E21-I21</f>
        <v>24000</v>
      </c>
      <c r="K21" s="39">
        <f>I21/E21</f>
        <v>0.4</v>
      </c>
    </row>
    <row r="22" spans="1:11" ht="18" customHeight="1">
      <c r="A22" s="6">
        <v>17</v>
      </c>
      <c r="B22" s="26"/>
      <c r="C22" s="12" t="s">
        <v>52</v>
      </c>
      <c r="D22" s="12" t="s">
        <v>53</v>
      </c>
      <c r="E22" s="13">
        <v>40000</v>
      </c>
      <c r="F22" s="7"/>
      <c r="G22" s="8">
        <v>15952</v>
      </c>
      <c r="H22" s="8"/>
      <c r="I22" s="8">
        <f t="shared" si="0"/>
        <v>15952</v>
      </c>
      <c r="J22" s="8">
        <f>E22-I22</f>
        <v>24048</v>
      </c>
      <c r="K22" s="39">
        <f>I22/E22</f>
        <v>0.3988</v>
      </c>
    </row>
    <row r="23" spans="1:11" ht="18" customHeight="1">
      <c r="A23" s="6">
        <v>18</v>
      </c>
      <c r="B23" s="26"/>
      <c r="C23" s="12" t="s">
        <v>54</v>
      </c>
      <c r="D23" s="12" t="s">
        <v>55</v>
      </c>
      <c r="E23" s="13">
        <v>40000</v>
      </c>
      <c r="F23" s="7"/>
      <c r="G23" s="8">
        <v>9856.06</v>
      </c>
      <c r="H23" s="8"/>
      <c r="I23" s="8">
        <f t="shared" si="0"/>
        <v>9856.06</v>
      </c>
      <c r="J23" s="8">
        <f>E23-I23</f>
        <v>30143.940000000002</v>
      </c>
      <c r="K23" s="39">
        <f>I23/E23</f>
        <v>0.2464015</v>
      </c>
    </row>
    <row r="24" spans="1:11" ht="18" customHeight="1">
      <c r="A24" s="6">
        <v>19</v>
      </c>
      <c r="B24" s="26"/>
      <c r="C24" s="12" t="s">
        <v>56</v>
      </c>
      <c r="D24" s="12" t="s">
        <v>57</v>
      </c>
      <c r="E24" s="13">
        <v>50000</v>
      </c>
      <c r="F24" s="7">
        <v>1751.2</v>
      </c>
      <c r="G24" s="8">
        <v>11715.82</v>
      </c>
      <c r="H24" s="8"/>
      <c r="I24" s="8">
        <f t="shared" si="0"/>
        <v>13467.02</v>
      </c>
      <c r="J24" s="8">
        <f>E24-I24</f>
        <v>36532.979999999996</v>
      </c>
      <c r="K24" s="39">
        <f>I24/E24</f>
        <v>0.26934040000000004</v>
      </c>
    </row>
    <row r="25" spans="1:11" ht="18" customHeight="1">
      <c r="A25" s="6">
        <v>20</v>
      </c>
      <c r="B25" s="26"/>
      <c r="C25" s="12" t="s">
        <v>58</v>
      </c>
      <c r="D25" s="12" t="s">
        <v>59</v>
      </c>
      <c r="E25" s="13">
        <v>40000</v>
      </c>
      <c r="F25" s="7"/>
      <c r="G25" s="8">
        <v>15999.74</v>
      </c>
      <c r="H25" s="8"/>
      <c r="I25" s="8">
        <f t="shared" si="0"/>
        <v>15999.74</v>
      </c>
      <c r="J25" s="8">
        <f>E25-I25</f>
        <v>24000.260000000002</v>
      </c>
      <c r="K25" s="39">
        <f>I25/E25</f>
        <v>0.3999935</v>
      </c>
    </row>
    <row r="26" spans="1:11" ht="18" customHeight="1">
      <c r="A26" s="6">
        <v>21</v>
      </c>
      <c r="B26" s="26"/>
      <c r="C26" s="12" t="s">
        <v>60</v>
      </c>
      <c r="D26" s="12" t="s">
        <v>61</v>
      </c>
      <c r="E26" s="13">
        <v>50000</v>
      </c>
      <c r="F26" s="7">
        <v>4142.9</v>
      </c>
      <c r="G26" s="8">
        <v>5560</v>
      </c>
      <c r="H26" s="8"/>
      <c r="I26" s="8">
        <f t="shared" si="0"/>
        <v>9702.9</v>
      </c>
      <c r="J26" s="8">
        <f>E26-I26</f>
        <v>40297.1</v>
      </c>
      <c r="K26" s="39">
        <f>I26/E26</f>
        <v>0.19405799999999998</v>
      </c>
    </row>
    <row r="27" spans="1:11" ht="18" customHeight="1">
      <c r="A27" s="6">
        <v>22</v>
      </c>
      <c r="B27" s="26"/>
      <c r="C27" s="12" t="s">
        <v>62</v>
      </c>
      <c r="D27" s="12" t="s">
        <v>63</v>
      </c>
      <c r="E27" s="13">
        <v>50000</v>
      </c>
      <c r="F27" s="7"/>
      <c r="G27" s="8">
        <v>10351.82</v>
      </c>
      <c r="H27" s="8"/>
      <c r="I27" s="8">
        <f t="shared" si="0"/>
        <v>10351.82</v>
      </c>
      <c r="J27" s="8">
        <f>E27-I27</f>
        <v>39648.18</v>
      </c>
      <c r="K27" s="39">
        <f>I27/E27</f>
        <v>0.20703639999999998</v>
      </c>
    </row>
    <row r="28" spans="1:11" ht="18" customHeight="1">
      <c r="A28" s="6">
        <v>23</v>
      </c>
      <c r="B28" s="26"/>
      <c r="C28" s="12" t="s">
        <v>64</v>
      </c>
      <c r="D28" s="12" t="s">
        <v>65</v>
      </c>
      <c r="E28" s="13">
        <v>40000</v>
      </c>
      <c r="F28" s="7"/>
      <c r="G28" s="8"/>
      <c r="H28" s="8"/>
      <c r="I28" s="8">
        <f t="shared" si="0"/>
        <v>0</v>
      </c>
      <c r="J28" s="8">
        <f>E28-I28</f>
        <v>40000</v>
      </c>
      <c r="K28" s="39">
        <f>I28/E28</f>
        <v>0</v>
      </c>
    </row>
    <row r="29" spans="1:11" ht="18" customHeight="1">
      <c r="A29" s="6">
        <v>24</v>
      </c>
      <c r="B29" s="26"/>
      <c r="C29" s="12" t="s">
        <v>66</v>
      </c>
      <c r="D29" s="12" t="s">
        <v>67</v>
      </c>
      <c r="E29" s="13">
        <v>40000</v>
      </c>
      <c r="F29" s="7"/>
      <c r="G29" s="8"/>
      <c r="H29" s="8"/>
      <c r="I29" s="8">
        <f t="shared" si="0"/>
        <v>0</v>
      </c>
      <c r="J29" s="8">
        <f>E29-I29</f>
        <v>40000</v>
      </c>
      <c r="K29" s="39">
        <f>I29/E29</f>
        <v>0</v>
      </c>
    </row>
    <row r="30" spans="1:11" ht="18" customHeight="1">
      <c r="A30" s="6">
        <v>25</v>
      </c>
      <c r="B30" s="26"/>
      <c r="C30" s="12" t="s">
        <v>68</v>
      </c>
      <c r="D30" s="12" t="s">
        <v>69</v>
      </c>
      <c r="E30" s="13">
        <v>40000</v>
      </c>
      <c r="F30" s="7"/>
      <c r="G30" s="8"/>
      <c r="H30" s="8"/>
      <c r="I30" s="8">
        <f t="shared" si="0"/>
        <v>0</v>
      </c>
      <c r="J30" s="8">
        <f>E30-I30</f>
        <v>40000</v>
      </c>
      <c r="K30" s="39">
        <f>I30/E30</f>
        <v>0</v>
      </c>
    </row>
    <row r="31" spans="1:11" ht="18" customHeight="1">
      <c r="A31" s="6">
        <v>26</v>
      </c>
      <c r="B31" s="26"/>
      <c r="C31" s="12" t="s">
        <v>70</v>
      </c>
      <c r="D31" s="12" t="s">
        <v>71</v>
      </c>
      <c r="E31" s="13">
        <v>40000</v>
      </c>
      <c r="F31" s="7"/>
      <c r="G31" s="8">
        <v>14300</v>
      </c>
      <c r="H31" s="8"/>
      <c r="I31" s="8">
        <f t="shared" si="0"/>
        <v>14300</v>
      </c>
      <c r="J31" s="8">
        <f>E31-I31</f>
        <v>25700</v>
      </c>
      <c r="K31" s="39">
        <f>I31/E31</f>
        <v>0.3575</v>
      </c>
    </row>
    <row r="32" spans="1:11" ht="18" customHeight="1">
      <c r="A32" s="6">
        <v>27</v>
      </c>
      <c r="B32" s="26"/>
      <c r="C32" s="12" t="s">
        <v>72</v>
      </c>
      <c r="D32" s="12" t="s">
        <v>73</v>
      </c>
      <c r="E32" s="13">
        <v>50000</v>
      </c>
      <c r="F32" s="7"/>
      <c r="G32" s="8"/>
      <c r="H32" s="8"/>
      <c r="I32" s="8">
        <f t="shared" si="0"/>
        <v>0</v>
      </c>
      <c r="J32" s="8">
        <f>E32-I32</f>
        <v>50000</v>
      </c>
      <c r="K32" s="39">
        <f>I32/E32</f>
        <v>0</v>
      </c>
    </row>
    <row r="33" spans="1:11" ht="18" customHeight="1">
      <c r="A33" s="6">
        <v>28</v>
      </c>
      <c r="B33" s="26"/>
      <c r="C33" s="12" t="s">
        <v>74</v>
      </c>
      <c r="D33" s="12" t="s">
        <v>75</v>
      </c>
      <c r="E33" s="13">
        <v>50000</v>
      </c>
      <c r="F33" s="7">
        <v>10000</v>
      </c>
      <c r="G33" s="8">
        <v>40000</v>
      </c>
      <c r="H33" s="8"/>
      <c r="I33" s="8">
        <f>SUM(F33:H33)</f>
        <v>50000</v>
      </c>
      <c r="J33" s="8">
        <f>E33-I33</f>
        <v>0</v>
      </c>
      <c r="K33" s="39">
        <f>I33/E33</f>
        <v>1</v>
      </c>
    </row>
    <row r="34" spans="1:11" ht="18" customHeight="1">
      <c r="A34" s="6">
        <v>29</v>
      </c>
      <c r="B34" s="26"/>
      <c r="C34" s="12" t="s">
        <v>76</v>
      </c>
      <c r="D34" s="12" t="s">
        <v>77</v>
      </c>
      <c r="E34" s="13">
        <v>100000</v>
      </c>
      <c r="F34" s="7"/>
      <c r="G34" s="8"/>
      <c r="H34" s="8"/>
      <c r="I34" s="8">
        <f t="shared" si="0"/>
        <v>0</v>
      </c>
      <c r="J34" s="8">
        <f>E34-I34</f>
        <v>100000</v>
      </c>
      <c r="K34" s="39">
        <f>I34/E34</f>
        <v>0</v>
      </c>
    </row>
    <row r="35" spans="1:11" ht="18" customHeight="1">
      <c r="A35" s="6">
        <v>30</v>
      </c>
      <c r="B35" s="26"/>
      <c r="C35" s="12" t="s">
        <v>78</v>
      </c>
      <c r="D35" s="12" t="s">
        <v>79</v>
      </c>
      <c r="E35" s="13">
        <v>135000</v>
      </c>
      <c r="F35" s="7">
        <v>41000</v>
      </c>
      <c r="G35" s="8">
        <v>84000</v>
      </c>
      <c r="H35" s="8"/>
      <c r="I35" s="8">
        <f t="shared" si="0"/>
        <v>125000</v>
      </c>
      <c r="J35" s="8">
        <f>E35-I35</f>
        <v>10000</v>
      </c>
      <c r="K35" s="39">
        <f>I35/E35</f>
        <v>0.9259259259259259</v>
      </c>
    </row>
    <row r="36" spans="1:11" ht="18" customHeight="1">
      <c r="A36" s="6">
        <v>31</v>
      </c>
      <c r="B36" s="27" t="s">
        <v>49</v>
      </c>
      <c r="C36" s="12" t="s">
        <v>37</v>
      </c>
      <c r="D36" s="12" t="s">
        <v>38</v>
      </c>
      <c r="E36" s="13">
        <v>4300000</v>
      </c>
      <c r="F36" s="7">
        <v>2170625</v>
      </c>
      <c r="G36" s="8">
        <v>1872391.9</v>
      </c>
      <c r="H36" s="8"/>
      <c r="I36" s="8">
        <f t="shared" si="0"/>
        <v>4043016.9</v>
      </c>
      <c r="J36" s="8">
        <f>E36-I36</f>
        <v>256983.1000000001</v>
      </c>
      <c r="K36" s="39">
        <f>I36/E36</f>
        <v>0.940236488372093</v>
      </c>
    </row>
    <row r="37" spans="1:11" ht="21" customHeight="1">
      <c r="A37" s="6">
        <v>32</v>
      </c>
      <c r="B37" s="28"/>
      <c r="C37" s="12" t="s">
        <v>39</v>
      </c>
      <c r="D37" s="12" t="s">
        <v>40</v>
      </c>
      <c r="E37" s="13">
        <v>200000</v>
      </c>
      <c r="F37" s="7">
        <v>40048</v>
      </c>
      <c r="G37" s="8">
        <v>68447</v>
      </c>
      <c r="H37" s="8"/>
      <c r="I37" s="8">
        <f t="shared" si="0"/>
        <v>108495</v>
      </c>
      <c r="J37" s="8">
        <f>E37-I37</f>
        <v>91505</v>
      </c>
      <c r="K37" s="39">
        <f>I37/E37</f>
        <v>0.542475</v>
      </c>
    </row>
    <row r="38" spans="1:11" ht="21" customHeight="1">
      <c r="A38" s="6">
        <v>33</v>
      </c>
      <c r="B38" s="28"/>
      <c r="C38" s="12" t="s">
        <v>41</v>
      </c>
      <c r="D38" s="12" t="s">
        <v>42</v>
      </c>
      <c r="E38" s="13">
        <v>250000</v>
      </c>
      <c r="F38" s="7">
        <v>127982.3</v>
      </c>
      <c r="G38" s="8">
        <v>85898.44</v>
      </c>
      <c r="H38" s="8"/>
      <c r="I38" s="8">
        <f t="shared" si="0"/>
        <v>213880.74</v>
      </c>
      <c r="J38" s="8">
        <f>E38-I38</f>
        <v>36119.26000000001</v>
      </c>
      <c r="K38" s="39">
        <f>I38/E38</f>
        <v>0.8555229599999999</v>
      </c>
    </row>
    <row r="39" spans="1:11" ht="21" customHeight="1">
      <c r="A39" s="6">
        <v>34</v>
      </c>
      <c r="B39" s="28"/>
      <c r="C39" s="12" t="s">
        <v>43</v>
      </c>
      <c r="D39" s="12" t="s">
        <v>44</v>
      </c>
      <c r="E39" s="13">
        <v>200000</v>
      </c>
      <c r="F39" s="7">
        <v>78160.4</v>
      </c>
      <c r="G39" s="8">
        <v>108654.6</v>
      </c>
      <c r="H39" s="8"/>
      <c r="I39" s="8">
        <f t="shared" si="0"/>
        <v>186815</v>
      </c>
      <c r="J39" s="8">
        <f>E39-I39</f>
        <v>13185</v>
      </c>
      <c r="K39" s="39">
        <f>I39/E39</f>
        <v>0.934075</v>
      </c>
    </row>
    <row r="40" spans="1:11" ht="21" customHeight="1">
      <c r="A40" s="6">
        <v>35</v>
      </c>
      <c r="B40" s="28"/>
      <c r="C40" s="12" t="s">
        <v>45</v>
      </c>
      <c r="D40" s="12" t="s">
        <v>46</v>
      </c>
      <c r="E40" s="13">
        <v>300000</v>
      </c>
      <c r="F40" s="7">
        <v>16172</v>
      </c>
      <c r="G40" s="8">
        <v>207466.77</v>
      </c>
      <c r="H40" s="8"/>
      <c r="I40" s="8">
        <f t="shared" si="0"/>
        <v>223638.77</v>
      </c>
      <c r="J40" s="8">
        <f>E40-I40</f>
        <v>76361.23000000001</v>
      </c>
      <c r="K40" s="39">
        <f>I40/E40</f>
        <v>0.7454625666666667</v>
      </c>
    </row>
    <row r="41" spans="1:11" ht="21" customHeight="1">
      <c r="A41" s="6">
        <v>36</v>
      </c>
      <c r="B41" s="28"/>
      <c r="C41" s="12" t="s">
        <v>47</v>
      </c>
      <c r="D41" s="12" t="s">
        <v>48</v>
      </c>
      <c r="E41" s="13">
        <v>150000</v>
      </c>
      <c r="F41" s="7">
        <v>75150</v>
      </c>
      <c r="G41" s="8">
        <v>32905.5</v>
      </c>
      <c r="H41" s="8"/>
      <c r="I41" s="8">
        <f t="shared" si="0"/>
        <v>108055.5</v>
      </c>
      <c r="J41" s="8">
        <f>E41-I41</f>
        <v>41944.5</v>
      </c>
      <c r="K41" s="39">
        <f>I41/E41</f>
        <v>0.72037</v>
      </c>
    </row>
    <row r="42" spans="1:11" s="15" customFormat="1" ht="33" customHeight="1" thickBot="1">
      <c r="A42" s="40"/>
      <c r="B42" s="41"/>
      <c r="C42" s="42"/>
      <c r="D42" s="43" t="s">
        <v>85</v>
      </c>
      <c r="E42" s="44">
        <f>SUM(E6:E41)</f>
        <v>39370000</v>
      </c>
      <c r="F42" s="44">
        <f>SUM(F6:F41)</f>
        <v>9531880.520000003</v>
      </c>
      <c r="G42" s="44">
        <f>SUM(G6:G41)</f>
        <v>16247976.450000001</v>
      </c>
      <c r="H42" s="44">
        <f>SUM(H6:H41)</f>
        <v>3336291.3</v>
      </c>
      <c r="I42" s="45">
        <f t="shared" si="0"/>
        <v>29116148.270000007</v>
      </c>
      <c r="J42" s="44">
        <f>SUM(J6:J41)</f>
        <v>10253851.729999999</v>
      </c>
      <c r="K42" s="46">
        <f>I42/E42</f>
        <v>0.7395516451612905</v>
      </c>
    </row>
    <row r="44" spans="1:11" s="3" customFormat="1" ht="18" customHeight="1">
      <c r="A44" s="9"/>
      <c r="F44" s="9"/>
      <c r="G44" s="9"/>
      <c r="H44" s="9"/>
      <c r="I44" s="9"/>
      <c r="J44" s="10"/>
      <c r="K44" s="18"/>
    </row>
  </sheetData>
  <sheetProtection/>
  <mergeCells count="14">
    <mergeCell ref="A1:J1"/>
    <mergeCell ref="A2:J2"/>
    <mergeCell ref="A3:J3"/>
    <mergeCell ref="A4:A5"/>
    <mergeCell ref="B4:B5"/>
    <mergeCell ref="C4:C5"/>
    <mergeCell ref="D4:D5"/>
    <mergeCell ref="E4:E5"/>
    <mergeCell ref="F4:I4"/>
    <mergeCell ref="J4:J5"/>
    <mergeCell ref="B6:B20"/>
    <mergeCell ref="B21:B35"/>
    <mergeCell ref="B36:B41"/>
    <mergeCell ref="K4:K5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hmm</dc:creator>
  <cp:keywords/>
  <dc:description/>
  <cp:lastModifiedBy>hmm</cp:lastModifiedBy>
  <cp:lastPrinted>2019-07-09T06:02:47Z</cp:lastPrinted>
  <dcterms:created xsi:type="dcterms:W3CDTF">2014-03-14T02:23:38Z</dcterms:created>
  <dcterms:modified xsi:type="dcterms:W3CDTF">2019-10-24T07:20:55Z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